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codeName="ThisWorkbook" defaultThemeVersion="124226"/>
  <mc:AlternateContent xmlns:mc="http://schemas.openxmlformats.org/markup-compatibility/2006">
    <mc:Choice Requires="x15">
      <x15ac:absPath xmlns:x15ac="http://schemas.microsoft.com/office/spreadsheetml/2010/11/ac" url="C:\Users\Rekeninge\Desktop\Kareeberg-Budget\SECTION 71\2018-2019\OSA\"/>
    </mc:Choice>
  </mc:AlternateContent>
  <xr:revisionPtr revIDLastSave="0" documentId="10_ncr:8100000_{0621F340-A9D0-4BE4-81E3-5E5BBE4E3506}" xr6:coauthVersionLast="34" xr6:coauthVersionMax="34" xr10:uidLastSave="{00000000-0000-0000-0000-000000000000}"/>
  <workbookProtection workbookPassword="F954" lockStructure="1"/>
  <bookViews>
    <workbookView xWindow="0" yWindow="0" windowWidth="15570" windowHeight="7755" xr2:uid="{00000000-000D-0000-FFFF-FFFF0000000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62913"/>
</workbook>
</file>

<file path=xl/calcChain.xml><?xml version="1.0" encoding="utf-8"?>
<calcChain xmlns="http://schemas.openxmlformats.org/spreadsheetml/2006/main">
  <c r="J3399" i="1" l="1"/>
  <c r="J3397" i="1"/>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AK68" i="2"/>
  <c r="J3207" i="1"/>
  <c r="AM45" i="2"/>
  <c r="J3006" i="1"/>
  <c r="AI45" i="2"/>
  <c r="J594" i="1"/>
  <c r="J3938" i="1"/>
  <c r="AH45" i="2"/>
  <c r="I2604" i="1" l="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J1869" i="1" l="1"/>
  <c r="J1871" i="1" s="1"/>
  <c r="J1874" i="1" s="1"/>
  <c r="J1885" i="1" s="1"/>
  <c r="AI26" i="2"/>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<sst xmlns="http://schemas.openxmlformats.org/spreadsheetml/2006/main" count="21282" uniqueCount="5662">
  <si>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</si>
  <si>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</si>
  <si>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</si>
  <si>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</si>
  <si>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</si>
  <si>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</si>
  <si>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</si>
  <si>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</si>
  <si>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</si>
  <si>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</si>
  <si>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</si>
  <si>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</si>
  <si>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</si>
  <si>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</si>
  <si>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</si>
  <si>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</si>
  <si>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</si>
  <si>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</si>
  <si>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</si>
  <si>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</si>
  <si>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</si>
  <si>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</si>
  <si>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</si>
  <si>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</si>
  <si>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</si>
  <si>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</si>
  <si>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</si>
  <si>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</si>
  <si>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</si>
  <si>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</si>
  <si>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</si>
  <si>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</si>
  <si>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</si>
  <si>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</si>
  <si>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</si>
  <si>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</si>
  <si>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</si>
  <si>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</si>
  <si>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</si>
  <si>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</si>
  <si>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</si>
  <si>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</si>
  <si>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</si>
  <si>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</si>
  <si>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</si>
  <si>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</si>
  <si>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</si>
  <si>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</si>
  <si>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</si>
  <si>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</si>
  <si>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</si>
  <si>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</si>
  <si>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</si>
  <si>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</si>
  <si>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</si>
  <si>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</si>
  <si>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</si>
  <si>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</si>
  <si>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</si>
  <si>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</si>
  <si>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</si>
  <si>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</si>
  <si>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</si>
  <si>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</si>
  <si>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</si>
  <si>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</si>
  <si>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</si>
  <si>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</si>
  <si>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</si>
  <si>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</si>
  <si>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</si>
  <si>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</si>
  <si>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</si>
  <si>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</si>
  <si>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</si>
  <si>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</si>
  <si>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</si>
  <si>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</si>
  <si>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</si>
  <si>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</si>
  <si>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</si>
  <si>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</si>
  <si>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</si>
  <si>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</si>
  <si>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</si>
  <si>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</si>
  <si>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</si>
  <si>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</si>
  <si>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</si>
  <si>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</si>
  <si>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</si>
  <si>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</si>
  <si>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</si>
  <si>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</si>
  <si>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</si>
  <si>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</si>
  <si>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</si>
  <si>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</si>
  <si>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</si>
  <si>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</si>
  <si>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</si>
  <si>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</si>
  <si>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</si>
  <si>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</si>
  <si>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</si>
  <si>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</si>
  <si>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</si>
  <si>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</si>
  <si>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</si>
  <si>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</si>
  <si>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</si>
  <si>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</si>
  <si>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</si>
  <si>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</si>
  <si>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</si>
  <si>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</si>
  <si>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</si>
  <si>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</si>
  <si>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</si>
  <si>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</si>
  <si>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</si>
  <si>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</si>
  <si>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</si>
  <si>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</si>
  <si>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</si>
  <si>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</si>
  <si>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</si>
  <si>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</si>
  <si>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</si>
  <si>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</si>
  <si>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</si>
  <si>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</si>
  <si>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</si>
  <si>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</si>
  <si>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</si>
  <si>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</si>
  <si>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</si>
  <si>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</si>
  <si>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</si>
  <si>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</si>
  <si>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</si>
  <si>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</si>
  <si>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</si>
  <si>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</si>
  <si>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</si>
  <si>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</si>
  <si>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</si>
  <si>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</si>
  <si>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</si>
  <si>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</si>
  <si>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</si>
  <si>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</si>
  <si>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</si>
  <si>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</si>
  <si>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</si>
  <si>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</si>
  <si>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</si>
  <si>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</si>
  <si>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</si>
  <si>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</si>
  <si>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</si>
  <si>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</si>
  <si>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</si>
  <si>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</si>
  <si>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</si>
  <si>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</si>
  <si>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</si>
  <si>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</si>
  <si>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</si>
  <si>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</si>
  <si>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</si>
  <si>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</si>
  <si>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</si>
  <si>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</si>
  <si>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</si>
  <si>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</si>
  <si>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</si>
  <si>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</si>
  <si>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</si>
  <si>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</si>
  <si>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</si>
  <si>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</si>
  <si>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</si>
  <si>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</si>
  <si>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</si>
  <si>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</si>
  <si>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</si>
  <si>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</si>
  <si>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</si>
  <si>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</si>
  <si>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</si>
  <si>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</si>
  <si>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</si>
  <si>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</si>
  <si>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</si>
  <si>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</si>
  <si>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</si>
  <si>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</si>
  <si>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</si>
  <si>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</si>
  <si>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</si>
  <si>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</si>
  <si>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</si>
  <si>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</si>
  <si>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</si>
  <si>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</si>
  <si>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</si>
  <si>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</si>
  <si>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</si>
  <si>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</si>
  <si>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</si>
  <si>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</si>
  <si>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</si>
  <si>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</si>
  <si>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</si>
  <si>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</si>
  <si>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</si>
  <si>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</si>
  <si>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</si>
  <si>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</si>
  <si>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</si>
  <si>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</si>
  <si>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</si>
  <si>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</si>
  <si>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</si>
  <si>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</si>
  <si>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</si>
  <si>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</si>
  <si>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</si>
  <si>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</si>
  <si>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</si>
  <si>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</si>
  <si>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</si>
  <si>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</si>
  <si>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</si>
  <si>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</si>
  <si>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</si>
  <si>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</si>
  <si>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</si>
  <si>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</si>
  <si>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</si>
  <si>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</si>
  <si>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</si>
  <si>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</si>
  <si>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</si>
  <si>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</si>
  <si>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</si>
  <si>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</si>
  <si>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</si>
  <si>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</si>
  <si>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</si>
  <si>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</si>
  <si>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</si>
  <si>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</si>
  <si>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</si>
  <si>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</si>
  <si>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</si>
  <si>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</si>
  <si>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</si>
  <si>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</si>
  <si>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</si>
  <si>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</si>
  <si>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</si>
  <si>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</si>
  <si>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</si>
  <si>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</si>
  <si>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</si>
  <si>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</si>
  <si>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</si>
  <si>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</si>
  <si>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</si>
  <si>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</si>
  <si>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</si>
  <si>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</si>
  <si>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</si>
  <si>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</si>
  <si>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</si>
  <si>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</si>
  <si>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</si>
  <si>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</si>
  <si>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</si>
  <si>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</si>
  <si>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</si>
  <si>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</si>
  <si>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</si>
  <si>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</si>
  <si>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</si>
  <si>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</si>
  <si>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</si>
  <si>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</si>
  <si>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</si>
  <si>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</si>
  <si>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</si>
  <si>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</si>
  <si>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</si>
  <si>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</si>
  <si>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</si>
  <si>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</si>
  <si>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</si>
  <si>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</si>
  <si>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</si>
  <si>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</si>
  <si>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</si>
  <si>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</si>
  <si>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</si>
  <si>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</si>
  <si>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</si>
  <si>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</si>
  <si>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</si>
  <si>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</si>
  <si>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</si>
  <si>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</si>
  <si>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</si>
  <si>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</si>
  <si>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</si>
  <si>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</si>
  <si>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</si>
  <si>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</si>
  <si>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</si>
  <si>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</si>
  <si>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</si>
  <si>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</si>
  <si>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</si>
  <si>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</si>
  <si>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</si>
  <si>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</si>
  <si>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</si>
  <si>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</si>
  <si>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</si>
  <si>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</si>
  <si>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</si>
  <si>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</si>
  <si>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</si>
  <si>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</si>
  <si>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</si>
  <si>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</si>
  <si>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</si>
  <si>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</si>
  <si>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</si>
  <si>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</si>
  <si>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</si>
  <si>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</si>
  <si>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</si>
  <si>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</si>
  <si>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</si>
  <si>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</si>
  <si>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</si>
  <si>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</si>
  <si>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</si>
  <si>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</si>
  <si>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</si>
  <si>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</si>
  <si>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</si>
  <si>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</si>
  <si>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</si>
  <si>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</si>
  <si>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</si>
  <si>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</si>
  <si>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</si>
  <si>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</si>
  <si>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</si>
  <si>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</si>
  <si>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</si>
  <si>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</si>
  <si>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</si>
  <si>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</si>
  <si>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</si>
  <si>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</si>
  <si>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</si>
  <si>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</si>
  <si>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</si>
  <si>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</si>
  <si>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</si>
  <si>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</si>
  <si>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</si>
  <si>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</si>
  <si>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</si>
  <si>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</si>
  <si>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</si>
  <si>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</si>
  <si>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</si>
  <si>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</si>
  <si>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</si>
  <si>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</si>
  <si>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</si>
  <si>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</si>
  <si>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</si>
  <si>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</si>
  <si>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</si>
  <si>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</si>
  <si>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</si>
  <si>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</si>
  <si>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</si>
  <si>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</si>
  <si>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</si>
  <si>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</si>
  <si>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</si>
  <si>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</si>
  <si>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</si>
  <si>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</si>
  <si>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</si>
  <si>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</si>
  <si>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</si>
  <si>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</si>
  <si>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</si>
  <si>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</si>
  <si>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</si>
  <si>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</si>
  <si>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</si>
  <si>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</si>
  <si>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</si>
  <si>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</si>
  <si>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</si>
  <si>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</si>
  <si>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</si>
  <si>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</si>
  <si>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</si>
  <si>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</si>
  <si>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</si>
  <si>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</si>
  <si>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</si>
  <si>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</si>
  <si>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</si>
  <si>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</si>
  <si>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</si>
  <si>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</si>
  <si>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</si>
  <si>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</si>
  <si>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</si>
  <si>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</si>
  <si>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</si>
  <si>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</si>
  <si>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</si>
  <si>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</si>
  <si>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</si>
  <si>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</si>
  <si>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</si>
  <si>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</si>
  <si>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</si>
  <si>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</si>
  <si>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</si>
  <si>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</si>
  <si>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</si>
  <si>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</si>
  <si>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</si>
  <si>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</si>
  <si>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</si>
  <si>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</si>
  <si>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</si>
  <si>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</si>
  <si>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</si>
  <si>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</si>
  <si>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</si>
  <si>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</si>
  <si>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</si>
  <si>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</si>
  <si>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</si>
  <si>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</si>
  <si>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</si>
  <si>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</si>
  <si>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</si>
  <si>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</si>
  <si>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</si>
  <si>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</si>
  <si>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</si>
  <si>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</si>
  <si>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</si>
  <si>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</si>
  <si>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</si>
  <si>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</si>
  <si>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</si>
  <si>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</si>
  <si>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</si>
  <si>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</si>
  <si>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</si>
  <si>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</si>
  <si>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</si>
  <si>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</si>
  <si>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</si>
  <si>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</si>
  <si>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</si>
  <si>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</si>
  <si>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</si>
  <si>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</si>
  <si>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</si>
  <si>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</si>
  <si>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</si>
  <si>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</si>
  <si>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</si>
  <si>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</si>
  <si>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</si>
  <si>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</si>
  <si>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</si>
  <si>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</si>
  <si>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</si>
  <si>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</si>
  <si>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</si>
  <si>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</si>
  <si>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</si>
  <si>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</si>
  <si>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</si>
  <si>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</si>
  <si>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</si>
  <si>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</si>
  <si>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</si>
  <si>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</si>
  <si>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</si>
  <si>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</si>
  <si>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</si>
  <si>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</si>
  <si>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</si>
  <si>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</si>
  <si>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</si>
  <si>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</si>
  <si>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</si>
  <si>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</si>
  <si>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</si>
  <si>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</si>
  <si>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</si>
  <si>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</si>
  <si>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</si>
  <si>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</si>
  <si>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</si>
  <si>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</si>
  <si>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</si>
  <si>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</si>
  <si>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</si>
  <si>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</si>
  <si>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</si>
  <si>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</si>
  <si>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</si>
  <si>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</si>
  <si>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</si>
  <si>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</si>
  <si>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</si>
  <si>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</si>
  <si>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</si>
  <si>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</si>
  <si>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</si>
  <si>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</si>
  <si>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</si>
  <si>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</si>
  <si>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</si>
  <si>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</si>
  <si>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</si>
  <si>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</si>
  <si>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</si>
  <si>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</si>
  <si>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</si>
  <si>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</si>
  <si>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</si>
  <si>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</si>
  <si>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</si>
  <si>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</si>
  <si>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</si>
  <si>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</si>
  <si>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</si>
  <si>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</si>
  <si>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</si>
  <si>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</si>
  <si>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</si>
  <si>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</si>
  <si>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</si>
  <si>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</si>
  <si>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</si>
  <si>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</si>
  <si>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</si>
  <si>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</si>
  <si>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</si>
  <si>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</si>
  <si>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</si>
  <si>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</si>
  <si>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</si>
  <si>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</si>
  <si>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</si>
  <si>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</si>
  <si>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</si>
  <si>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</si>
  <si>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</si>
  <si>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</si>
  <si>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</si>
  <si>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</si>
  <si>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</si>
  <si>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</si>
  <si>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</si>
  <si>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</si>
  <si>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</si>
  <si>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</si>
  <si>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</si>
  <si>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</si>
  <si>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</si>
  <si>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</si>
  <si>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</si>
  <si>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</si>
  <si>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</si>
  <si>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</si>
  <si>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</si>
  <si>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</si>
  <si>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</si>
  <si>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</si>
  <si>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</si>
  <si>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</si>
  <si>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</si>
  <si>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</si>
  <si>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</si>
  <si>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</si>
  <si>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</si>
  <si>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</si>
  <si>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</si>
  <si>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</si>
  <si>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</si>
  <si>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</si>
  <si>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</si>
  <si>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</si>
  <si>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</si>
  <si>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</si>
  <si>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</si>
  <si>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</si>
  <si>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</si>
  <si>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</si>
  <si>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</si>
  <si>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</si>
  <si>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</si>
  <si>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</si>
  <si>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</si>
  <si>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</si>
  <si>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</si>
  <si>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</si>
  <si>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</si>
  <si>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</si>
  <si>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</si>
  <si>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</si>
  <si>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</si>
  <si>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</si>
  <si>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</si>
  <si>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</si>
  <si>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</si>
  <si>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</si>
  <si>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</si>
  <si>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</si>
  <si>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</si>
  <si>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</si>
  <si>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</si>
  <si>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</si>
  <si>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</si>
  <si>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</si>
  <si>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</si>
  <si>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</si>
  <si>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</si>
  <si>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</si>
  <si>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</si>
  <si>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</si>
  <si>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</si>
  <si>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</si>
  <si>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</si>
  <si>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</si>
  <si>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</si>
  <si>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</si>
  <si>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</si>
  <si>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</si>
  <si>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</si>
  <si>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</si>
  <si>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</si>
  <si>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</si>
  <si>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</si>
  <si>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</si>
  <si>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</si>
  <si>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</si>
  <si>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</si>
  <si>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</si>
  <si>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</si>
  <si>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</si>
  <si>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</si>
  <si>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</si>
  <si>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</si>
  <si>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</si>
  <si>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</si>
  <si>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</si>
  <si>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</si>
  <si>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</si>
  <si>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</si>
  <si>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</si>
  <si>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</si>
  <si>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</si>
  <si>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</si>
  <si>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</si>
  <si>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</si>
  <si>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</si>
  <si>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</si>
  <si>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</si>
  <si>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</si>
  <si>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</si>
  <si>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</si>
  <si>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</si>
  <si>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</si>
  <si>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</si>
  <si>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</si>
  <si>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</si>
  <si>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</si>
  <si>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</si>
  <si>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</si>
  <si>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</si>
  <si>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</si>
  <si>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</si>
  <si>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</si>
  <si>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</si>
  <si>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</si>
  <si>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</si>
  <si>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</si>
  <si>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</si>
  <si>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</si>
  <si>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</si>
  <si>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</si>
  <si>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</si>
  <si>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</si>
  <si>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</si>
  <si>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</si>
  <si>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</si>
  <si>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</si>
  <si>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</si>
  <si>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</si>
  <si>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</si>
  <si>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</si>
  <si>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</si>
  <si>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</si>
  <si>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</si>
  <si>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</si>
  <si>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</si>
  <si>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</si>
  <si>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</si>
  <si>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</si>
  <si>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</si>
  <si>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</si>
  <si>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</si>
  <si>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</si>
  <si>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</si>
  <si>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</si>
  <si>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</si>
  <si>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</si>
  <si>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</si>
  <si>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</si>
  <si>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</si>
  <si>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</si>
  <si>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</si>
  <si>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</si>
  <si>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</si>
  <si>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</si>
  <si>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</si>
  <si>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</si>
  <si>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</si>
  <si>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</si>
  <si>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</si>
  <si>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</si>
  <si>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</si>
  <si>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</si>
  <si>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</si>
  <si>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</si>
  <si>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</si>
  <si>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</si>
  <si>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</si>
  <si>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</si>
  <si>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</si>
  <si>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</si>
  <si>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</si>
  <si>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</si>
  <si>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</si>
  <si>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</si>
  <si>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</si>
  <si>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</si>
  <si>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</si>
  <si>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</si>
  <si>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</si>
  <si>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</si>
  <si>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</si>
  <si>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</si>
  <si>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</si>
  <si>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</si>
  <si>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</si>
  <si>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</si>
  <si>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</si>
  <si>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</si>
  <si>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</si>
  <si>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</si>
  <si>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</si>
  <si>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</si>
  <si>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</si>
  <si>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</si>
  <si>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</si>
  <si>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</si>
  <si>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</si>
  <si>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</si>
  <si>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</si>
  <si>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</si>
  <si>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</si>
  <si>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</si>
  <si>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</si>
  <si>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</si>
  <si>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</si>
  <si>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</si>
  <si>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</si>
  <si>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</si>
  <si>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</si>
  <si>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</si>
  <si>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</si>
  <si>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</si>
  <si>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</si>
  <si>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</si>
  <si>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</si>
  <si>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</si>
  <si>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</si>
  <si>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</si>
  <si>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</si>
  <si>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</si>
  <si>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</si>
  <si>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</si>
  <si>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</si>
  <si>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</si>
  <si>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</si>
  <si>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</si>
  <si>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</si>
  <si>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</si>
  <si>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</si>
  <si>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</si>
  <si>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</si>
  <si>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</si>
  <si>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</si>
  <si>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</si>
  <si>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</si>
  <si>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</si>
  <si>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</si>
  <si>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</si>
  <si>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</si>
  <si>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</si>
  <si>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</si>
  <si>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</si>
  <si>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</si>
  <si>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</si>
  <si>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</si>
  <si>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</si>
  <si>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</si>
  <si>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</si>
  <si>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</si>
  <si>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</si>
  <si>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</si>
  <si>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</si>
  <si>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</si>
  <si>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</si>
  <si>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</si>
  <si>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</si>
  <si>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</si>
  <si>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</si>
  <si>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</si>
  <si>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</si>
  <si>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</si>
  <si>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</si>
  <si>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</si>
  <si>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</si>
  <si>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</si>
  <si>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</si>
  <si>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</si>
  <si>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</si>
  <si>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</si>
  <si>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</si>
  <si>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</si>
  <si>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</si>
  <si>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</si>
  <si>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</si>
  <si>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</si>
  <si>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</si>
  <si>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</si>
  <si>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</si>
  <si>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</si>
  <si>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</si>
  <si>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</si>
  <si>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</si>
  <si>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</si>
  <si>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</si>
  <si>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</si>
  <si>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</si>
  <si>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</si>
  <si>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</si>
  <si>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</si>
  <si>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</si>
  <si>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</si>
  <si>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</si>
  <si>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</si>
  <si>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</si>
  <si>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</si>
  <si>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</si>
  <si>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</si>
  <si>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</si>
  <si>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</si>
  <si>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</si>
  <si>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</si>
  <si>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</si>
  <si>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</si>
  <si>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</si>
  <si>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</si>
  <si>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</si>
  <si>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</si>
  <si>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</si>
  <si>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</si>
  <si>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</si>
  <si>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</si>
  <si>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</si>
  <si>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</si>
  <si>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</si>
  <si>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</si>
  <si>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</si>
  <si>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</si>
  <si>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</si>
  <si>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</si>
  <si>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</si>
  <si>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</si>
  <si>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</si>
  <si>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</si>
  <si>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</si>
  <si>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</si>
  <si>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</si>
  <si>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</si>
  <si>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</si>
  <si>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</si>
  <si>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</si>
  <si>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</si>
  <si>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</si>
  <si>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</si>
  <si>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</si>
  <si>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</si>
  <si>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</si>
  <si>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</si>
  <si>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</si>
  <si>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</si>
  <si>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</si>
  <si>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</si>
  <si>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</si>
  <si>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</si>
  <si>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</si>
  <si>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</si>
  <si>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</si>
  <si>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</si>
  <si>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</si>
  <si>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</si>
  <si>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</si>
  <si>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</si>
  <si>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</si>
  <si>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</si>
  <si>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</si>
  <si>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</si>
  <si>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</si>
  <si>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</si>
  <si>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</si>
  <si>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</si>
  <si>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</si>
  <si>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</si>
  <si>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</si>
  <si>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</si>
  <si>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</si>
  <si>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</si>
  <si>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</si>
  <si>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</si>
  <si>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</si>
  <si>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</si>
  <si>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</si>
  <si>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</si>
  <si>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</si>
  <si>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</si>
  <si>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</si>
  <si>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</si>
  <si>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</si>
  <si>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</si>
  <si>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</si>
  <si>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</si>
  <si>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</si>
  <si>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</si>
  <si>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</si>
  <si>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</si>
  <si>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</si>
  <si>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</si>
  <si>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</si>
  <si>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</si>
  <si>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</si>
  <si>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</si>
  <si>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</si>
  <si>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</si>
  <si>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</si>
  <si>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</si>
  <si>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</si>
  <si>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</si>
  <si>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</si>
  <si>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</si>
  <si>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</si>
  <si>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</si>
  <si>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</si>
  <si>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</si>
  <si>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</si>
  <si>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</si>
  <si>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</si>
  <si>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</si>
  <si>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</si>
  <si>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</si>
  <si>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</si>
  <si>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</si>
  <si>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</si>
  <si>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</si>
  <si>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</si>
  <si>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</si>
  <si>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</si>
  <si>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</si>
  <si>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</si>
  <si>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</si>
  <si>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</si>
  <si>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</si>
  <si>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</si>
  <si>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</si>
  <si>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</si>
  <si>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</si>
  <si>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</si>
  <si>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</si>
  <si>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</si>
  <si>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</si>
  <si>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</si>
  <si>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</si>
  <si>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</si>
  <si>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</si>
  <si>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</si>
  <si>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</si>
  <si>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</si>
  <si>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</si>
  <si>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</si>
  <si>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</si>
  <si>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</si>
  <si>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</si>
  <si>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</si>
  <si>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</si>
  <si>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</si>
  <si>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</si>
  <si>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</si>
  <si>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</si>
  <si>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</si>
  <si>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</si>
  <si>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</si>
  <si>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</si>
  <si>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</si>
  <si>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</si>
  <si>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</si>
  <si>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</si>
  <si>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</si>
  <si>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</si>
  <si>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</si>
  <si>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</si>
  <si>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</si>
  <si>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</si>
  <si>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</si>
  <si>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</si>
  <si>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</si>
  <si>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</si>
  <si>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</si>
  <si>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</si>
  <si>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</si>
  <si>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</si>
  <si>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</si>
  <si>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</si>
  <si>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</si>
  <si>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</si>
  <si>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</si>
  <si>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</si>
  <si>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</si>
  <si>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</si>
  <si>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</si>
  <si>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</si>
  <si>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</si>
  <si>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</si>
  <si>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</si>
  <si>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</si>
  <si>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</si>
  <si>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</si>
  <si>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</si>
  <si>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</si>
  <si>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</si>
  <si>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</si>
  <si>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</si>
  <si>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</si>
  <si>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</si>
  <si>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</si>
  <si>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</si>
  <si>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</si>
  <si>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</si>
  <si>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</si>
  <si>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</si>
  <si>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</si>
  <si>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</si>
  <si>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</si>
  <si>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</si>
  <si>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</si>
  <si>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</si>
  <si>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</si>
  <si>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</si>
  <si>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</si>
  <si>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</si>
  <si>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</si>
  <si>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</si>
  <si>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</si>
  <si>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</si>
  <si>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</si>
  <si>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</si>
  <si>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</si>
  <si>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</si>
  <si>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</si>
  <si>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</si>
  <si>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</si>
  <si>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</si>
  <si>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</si>
  <si>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</si>
  <si>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</si>
  <si>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</si>
  <si>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</si>
  <si>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</si>
  <si>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</si>
  <si>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</si>
  <si>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</si>
  <si>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</si>
  <si>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</si>
  <si>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</si>
  <si>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</si>
  <si>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</si>
  <si>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</si>
  <si>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</si>
  <si>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</si>
  <si>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</si>
  <si>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</si>
  <si>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</si>
  <si>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</si>
  <si>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</si>
  <si>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</si>
  <si>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</si>
  <si>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</si>
  <si>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</si>
  <si>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</si>
  <si>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</si>
  <si>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</si>
  <si>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</si>
  <si>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</si>
  <si>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</si>
  <si>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</si>
  <si>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</si>
  <si>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</si>
  <si>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</si>
  <si>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</si>
  <si>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</si>
  <si>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</si>
  <si>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</si>
  <si>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</si>
  <si>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</si>
  <si>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</si>
  <si>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</si>
  <si>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</si>
  <si>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</si>
  <si>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</si>
  <si>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</si>
  <si>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</si>
  <si>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</si>
  <si>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</si>
  <si>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</si>
  <si>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</si>
  <si>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</si>
  <si>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</si>
  <si>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</si>
  <si>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</si>
  <si>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</si>
  <si>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</si>
  <si>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</si>
  <si>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</si>
  <si>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</si>
  <si>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</si>
  <si>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</si>
  <si>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</si>
  <si>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</si>
  <si>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</si>
  <si>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</si>
  <si>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</si>
  <si>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</si>
  <si>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</si>
  <si>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</si>
  <si>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</si>
  <si>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</si>
  <si>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</si>
  <si>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</si>
  <si>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</si>
  <si>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</si>
  <si>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</si>
  <si>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</si>
  <si>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</si>
  <si>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</si>
  <si>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</si>
  <si>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</si>
  <si>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</si>
  <si>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</si>
  <si>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</si>
  <si>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</si>
  <si>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</si>
  <si>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</si>
  <si>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</si>
  <si>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</si>
  <si>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</si>
  <si>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</si>
  <si>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</si>
  <si>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</si>
  <si>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</si>
  <si>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</si>
  <si>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</si>
  <si>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</si>
  <si>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</si>
  <si>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</si>
  <si>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</si>
  <si>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</si>
  <si>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</si>
  <si>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</si>
  <si>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</si>
  <si>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</si>
  <si>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</si>
  <si>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</si>
  <si>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</si>
  <si>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</si>
  <si>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</si>
  <si>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</si>
  <si>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</si>
  <si>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</si>
  <si>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</si>
  <si>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</si>
  <si>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</si>
  <si>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</si>
  <si>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</si>
  <si>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</si>
  <si>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</si>
  <si>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</si>
  <si>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</si>
  <si>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</si>
  <si>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</si>
  <si>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</si>
  <si>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</si>
  <si>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</si>
  <si>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</si>
  <si>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</si>
  <si>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</si>
  <si>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</si>
  <si>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</si>
  <si>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</si>
  <si>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</si>
  <si>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</si>
  <si>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</si>
  <si>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</si>
  <si>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</si>
  <si>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</si>
  <si>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</si>
  <si>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</si>
  <si>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</si>
  <si>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</si>
  <si>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</si>
  <si>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</si>
  <si>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</si>
  <si>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</si>
  <si>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</si>
  <si>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</si>
  <si>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</si>
  <si>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</si>
  <si>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</si>
  <si>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</si>
  <si>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</si>
  <si>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</si>
  <si>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</si>
  <si>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</si>
  <si>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</si>
  <si>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</si>
  <si>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</si>
  <si>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</si>
  <si>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</si>
  <si>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</si>
  <si>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</si>
  <si>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</si>
  <si>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</si>
  <si>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</si>
  <si>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</si>
  <si>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</si>
  <si>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</si>
  <si>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</si>
  <si>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</si>
  <si>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</si>
  <si>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</si>
  <si>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</si>
  <si>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</si>
  <si>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</si>
  <si>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</si>
  <si>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</si>
  <si>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</si>
  <si>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</si>
  <si>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</si>
  <si>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</si>
  <si>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</si>
  <si>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</si>
  <si>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</si>
  <si>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</si>
  <si>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</si>
  <si>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</si>
  <si>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</si>
  <si>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</si>
  <si>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</si>
  <si>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</si>
  <si>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</si>
  <si>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</si>
  <si>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</si>
  <si>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</si>
  <si>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</si>
  <si>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</si>
  <si>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</si>
  <si>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</si>
  <si>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</si>
  <si>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</si>
  <si>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</si>
  <si>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</si>
  <si>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</si>
  <si>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</si>
  <si>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</si>
  <si>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</si>
  <si>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</si>
  <si>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</si>
  <si>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</si>
  <si>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</si>
  <si>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</si>
  <si>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</si>
  <si>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</si>
  <si>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</si>
  <si>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</si>
  <si>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</si>
  <si>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</si>
  <si>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</si>
  <si>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</si>
  <si>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</si>
  <si>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</si>
  <si>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</si>
  <si>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</si>
  <si>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</si>
  <si>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</si>
  <si>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</si>
  <si>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</si>
  <si>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</si>
  <si>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</si>
  <si>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</si>
  <si>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</si>
  <si>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</si>
  <si>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</si>
  <si>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</si>
  <si>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</si>
  <si>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</si>
  <si>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</si>
  <si>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</si>
  <si>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</si>
  <si>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</si>
  <si>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</si>
  <si>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</si>
  <si>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</si>
  <si>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</si>
  <si>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</si>
  <si>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</si>
  <si>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</si>
  <si>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</si>
  <si>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</si>
  <si>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</si>
  <si>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</si>
  <si>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</si>
  <si>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</si>
  <si>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</si>
  <si>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</si>
  <si>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</si>
  <si>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</si>
  <si>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</si>
  <si>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</si>
  <si>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</si>
  <si>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</si>
  <si>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</si>
  <si>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</si>
  <si>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</si>
  <si>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</si>
  <si>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</si>
  <si>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</si>
  <si>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</si>
  <si>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</si>
  <si>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</si>
  <si>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</si>
  <si>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</si>
  <si>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</si>
  <si>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</si>
  <si>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</si>
  <si>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</si>
  <si>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</si>
  <si>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</si>
  <si>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</si>
  <si>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</si>
  <si>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</si>
  <si>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</si>
  <si>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</si>
  <si>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</si>
  <si>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</si>
  <si>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</si>
  <si>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</si>
  <si>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</si>
  <si>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</si>
  <si>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</si>
  <si>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</si>
  <si>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</si>
  <si>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</si>
  <si>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</si>
  <si>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</si>
  <si>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</si>
  <si>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</si>
  <si>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</si>
  <si>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</si>
  <si>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</si>
  <si>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</si>
  <si>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</si>
  <si>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</si>
  <si>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</si>
  <si>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</si>
  <si>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</si>
  <si>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</si>
  <si>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</si>
  <si>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</si>
  <si>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</si>
  <si>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</si>
  <si>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</si>
  <si>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</si>
  <si>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</si>
  <si>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</si>
  <si>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</si>
  <si>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</si>
  <si>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</si>
  <si>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</si>
  <si>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</si>
  <si>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</si>
  <si>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</si>
  <si>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</si>
  <si>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</si>
  <si>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</si>
  <si>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</si>
  <si>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</si>
  <si>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</si>
  <si>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</si>
  <si>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</si>
  <si>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</si>
  <si>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</si>
  <si>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</si>
  <si>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</si>
  <si>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</si>
  <si>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</si>
  <si>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</si>
  <si>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</si>
  <si>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</si>
  <si>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</si>
  <si>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</si>
  <si>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</si>
  <si>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</si>
  <si>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</si>
  <si>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</si>
  <si>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</si>
  <si>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</si>
  <si>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</si>
  <si>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</si>
  <si>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</si>
  <si>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</si>
  <si>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</si>
  <si>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</si>
  <si>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</si>
  <si>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</si>
  <si>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</si>
  <si>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</si>
  <si>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</si>
  <si>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</si>
  <si>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</si>
  <si>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</si>
  <si>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</si>
  <si>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</si>
  <si>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</si>
  <si>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</si>
  <si>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</si>
  <si>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</si>
  <si>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</si>
  <si>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</si>
  <si>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</si>
  <si>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</si>
  <si>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</si>
  <si>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</si>
  <si>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</si>
  <si>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</si>
  <si>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</si>
  <si>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</si>
  <si>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</si>
  <si>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</si>
  <si>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</si>
  <si>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</si>
  <si>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</si>
  <si>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</si>
  <si>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</si>
  <si>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</si>
  <si>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</si>
  <si>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</si>
  <si>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</si>
  <si>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</si>
  <si>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</si>
  <si>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</si>
  <si>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</si>
  <si>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</si>
  <si>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</si>
  <si>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</si>
  <si>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</si>
  <si>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</si>
  <si>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</si>
  <si>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</si>
  <si>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</si>
  <si>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</si>
  <si>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</si>
  <si>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</si>
  <si>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</si>
  <si>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</si>
  <si>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</si>
  <si>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</si>
  <si>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</si>
  <si>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</si>
  <si>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</si>
  <si>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</si>
  <si>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</si>
  <si>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</si>
  <si>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</si>
  <si>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</si>
  <si>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</si>
  <si>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</si>
  <si>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</si>
  <si>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</si>
  <si>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</si>
  <si>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</si>
  <si>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</si>
  <si>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</si>
  <si>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</si>
  <si>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</si>
  <si>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</si>
  <si>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</si>
  <si>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</si>
  <si>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</si>
  <si>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</si>
  <si>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</si>
  <si>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</si>
  <si>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</si>
  <si>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</si>
  <si>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</si>
  <si>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</si>
  <si>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</si>
  <si>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</si>
  <si>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</si>
  <si>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</si>
  <si>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</si>
  <si>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</si>
  <si>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</si>
  <si>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</si>
  <si>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</si>
  <si>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</si>
  <si>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</si>
  <si>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</si>
  <si>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</si>
  <si>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</si>
  <si>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</si>
  <si>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</si>
  <si>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</si>
  <si>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</si>
  <si>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</si>
  <si>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</si>
  <si>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</si>
  <si>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</si>
  <si>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</si>
  <si>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</si>
  <si>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</si>
  <si>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</si>
  <si>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</si>
  <si>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</si>
  <si>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</si>
  <si>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</si>
  <si>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</si>
  <si>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</si>
  <si>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</si>
  <si>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</si>
  <si>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</si>
  <si>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</si>
  <si>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</si>
  <si>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</si>
  <si>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</si>
  <si>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</si>
  <si>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</si>
  <si>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</si>
  <si>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</si>
  <si>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</si>
  <si>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</si>
  <si>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</si>
  <si>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</si>
  <si>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</si>
  <si>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</si>
  <si>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</si>
  <si>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</si>
  <si>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</si>
  <si>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</si>
  <si>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</si>
  <si>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</si>
  <si>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</si>
  <si>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</si>
  <si>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</si>
  <si>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</si>
  <si>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</si>
  <si>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</si>
  <si>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</si>
  <si>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</si>
  <si>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</si>
  <si>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</si>
  <si>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</si>
  <si>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</si>
  <si>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</si>
  <si>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</si>
  <si>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</si>
  <si>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</si>
  <si>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</si>
  <si>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</si>
  <si>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</si>
  <si>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</si>
  <si>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</si>
  <si>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</si>
  <si>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</si>
  <si>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</si>
  <si>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</si>
  <si>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</si>
  <si>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</si>
  <si>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</si>
  <si>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</si>
  <si>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</si>
  <si>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</si>
  <si>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</si>
  <si>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</si>
  <si>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</si>
  <si>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</si>
  <si>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</si>
  <si>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</si>
  <si>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</si>
  <si>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</si>
  <si>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</si>
  <si>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</si>
  <si>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</si>
  <si>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</si>
  <si>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</si>
  <si>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</si>
  <si>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</si>
  <si>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</si>
  <si>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</si>
  <si>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</si>
  <si>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</si>
  <si>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</si>
  <si>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</si>
  <si>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</si>
  <si>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</si>
  <si>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</si>
  <si>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</si>
  <si>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</si>
  <si>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</si>
  <si>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</si>
  <si>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</si>
  <si>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</si>
  <si>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</si>
  <si>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</si>
  <si>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</si>
  <si>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</si>
  <si>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</si>
  <si>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</si>
  <si>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</si>
  <si>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</si>
  <si>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</si>
  <si>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</si>
  <si>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</si>
  <si>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</si>
  <si>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</si>
  <si>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</si>
  <si>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</si>
  <si>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</si>
  <si>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</si>
  <si>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</si>
  <si>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</si>
  <si>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</si>
  <si>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</si>
  <si>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</si>
  <si>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</si>
  <si>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</si>
  <si>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</si>
  <si>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</si>
  <si>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</si>
  <si>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</si>
  <si>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</si>
  <si>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</si>
  <si>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</si>
  <si>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</si>
  <si>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</si>
  <si>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</si>
  <si>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</si>
  <si>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</si>
  <si>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</si>
  <si>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</si>
  <si>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</si>
  <si>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</si>
  <si>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</si>
  <si>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</si>
  <si>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</si>
  <si>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</si>
  <si>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</si>
  <si>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</si>
  <si>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</si>
  <si>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</si>
  <si>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</si>
  <si>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</si>
  <si>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</si>
  <si>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</si>
  <si>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</si>
  <si>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</si>
  <si>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</si>
  <si>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</si>
  <si>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</si>
  <si>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</si>
  <si>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</si>
  <si>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</si>
  <si>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</si>
  <si>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</si>
  <si>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</si>
  <si>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</si>
  <si>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</si>
  <si>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</si>
  <si>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</si>
  <si>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</si>
  <si>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</si>
  <si>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</si>
  <si>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</si>
  <si>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</si>
  <si>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</si>
  <si>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</si>
  <si>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</si>
  <si>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</si>
  <si>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</si>
  <si>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</si>
  <si>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</si>
  <si>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</si>
  <si>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</si>
  <si>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</si>
  <si>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</si>
  <si>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</si>
  <si>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</si>
  <si>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</si>
  <si>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</si>
  <si>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</si>
  <si>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</si>
  <si>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</si>
  <si>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</si>
  <si>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</si>
  <si>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</si>
  <si>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</si>
  <si>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</si>
  <si>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</si>
  <si>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</si>
  <si>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</si>
  <si>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</si>
  <si>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</si>
  <si>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</si>
  <si>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</si>
  <si>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</si>
  <si>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</si>
  <si>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</si>
  <si>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</si>
  <si>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</si>
  <si>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</si>
  <si>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</si>
  <si>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</si>
  <si>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</si>
  <si>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</si>
  <si>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</si>
  <si>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</si>
  <si>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</si>
  <si>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</si>
  <si>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</si>
  <si>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</si>
  <si>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</si>
  <si>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</si>
  <si>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</si>
  <si>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</si>
  <si>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</si>
  <si>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</si>
  <si>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</si>
  <si>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</si>
  <si>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</si>
  <si>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</si>
  <si>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</si>
  <si>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</si>
  <si>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</si>
  <si>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</si>
  <si>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</si>
  <si>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</si>
  <si>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</si>
  <si>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</si>
  <si>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</si>
  <si>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</si>
  <si>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</si>
  <si>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</si>
  <si>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</si>
  <si>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</si>
  <si>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</si>
  <si>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</si>
  <si>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</si>
  <si>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</si>
  <si>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</si>
  <si>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</si>
  <si>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</si>
  <si>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</si>
  <si>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</si>
  <si>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</si>
  <si>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</si>
  <si>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</si>
  <si>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</si>
  <si>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</si>
  <si>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</si>
  <si>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</si>
  <si>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</si>
  <si>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</si>
  <si>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</si>
  <si>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</si>
  <si>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</si>
  <si>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</si>
  <si>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</si>
  <si>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</si>
  <si>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</si>
  <si>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</si>
  <si>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</si>
  <si>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</si>
  <si>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</si>
  <si>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</si>
  <si>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</si>
  <si>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</si>
  <si>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</si>
  <si>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</si>
  <si>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</si>
  <si>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</si>
  <si>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</si>
  <si>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</si>
  <si>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</si>
  <si>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</si>
  <si>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</si>
  <si>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</si>
  <si>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</si>
  <si>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</si>
  <si>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</si>
  <si>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</si>
  <si>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</si>
  <si>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</si>
  <si>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</si>
  <si>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</si>
  <si>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</si>
  <si>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</si>
  <si>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</si>
  <si>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</si>
  <si>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</si>
  <si>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</si>
  <si>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</si>
  <si>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</si>
  <si>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</si>
  <si>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</si>
  <si>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</si>
  <si>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</si>
  <si>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</si>
  <si>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</si>
  <si>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</si>
  <si>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</si>
  <si>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</si>
  <si>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</si>
  <si>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</si>
  <si>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</si>
  <si>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</si>
  <si>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</si>
  <si>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</si>
  <si>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</si>
  <si>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</si>
  <si>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</si>
  <si>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</si>
  <si>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</si>
  <si>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</si>
  <si>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</si>
  <si>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</si>
  <si>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</si>
  <si>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</si>
  <si>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</si>
  <si>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</si>
  <si>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</si>
  <si>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</si>
  <si>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</si>
  <si>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</si>
  <si>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</si>
  <si>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</si>
  <si>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</si>
  <si>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</si>
  <si>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</si>
  <si>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</si>
  <si>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</si>
  <si>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</si>
  <si>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</si>
  <si>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</si>
  <si>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</si>
  <si>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</si>
  <si>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</si>
  <si>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</si>
  <si>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</si>
  <si>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</si>
  <si>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</si>
  <si>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</si>
  <si>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</si>
  <si>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</si>
  <si>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</si>
  <si>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</si>
  <si>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</si>
  <si>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</si>
  <si>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</si>
  <si>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</si>
  <si>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</si>
  <si>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</si>
  <si>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</si>
  <si>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</si>
  <si>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</si>
  <si>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</si>
  <si>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</si>
  <si>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</si>
  <si>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</si>
  <si>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</si>
  <si>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</si>
  <si>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</si>
  <si>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</si>
  <si>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</si>
  <si>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</si>
  <si>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</si>
  <si>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</si>
  <si>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</si>
  <si>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</si>
  <si>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</si>
  <si>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</si>
  <si>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</si>
  <si>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</si>
  <si>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</si>
  <si>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</si>
  <si>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</si>
  <si>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</si>
  <si>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</si>
  <si>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</si>
  <si>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</si>
  <si>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</si>
  <si>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</si>
  <si>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</si>
  <si>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</si>
  <si>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</si>
  <si>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</si>
  <si>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</si>
  <si>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</si>
  <si>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</si>
  <si>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</si>
  <si>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</si>
  <si>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</si>
  <si>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</si>
  <si>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</si>
  <si>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</si>
  <si>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</si>
  <si>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</si>
  <si>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</si>
  <si>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</si>
  <si>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</si>
  <si>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</si>
  <si>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</si>
  <si>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</si>
  <si>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</si>
  <si>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</si>
  <si>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</si>
  <si>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</si>
  <si>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</si>
  <si>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</si>
  <si>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</si>
  <si>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</si>
  <si>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</si>
  <si>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</si>
  <si>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</si>
  <si>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</si>
  <si>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</si>
  <si>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</si>
  <si>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</si>
  <si>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</si>
  <si>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</si>
  <si>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</si>
  <si>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</si>
  <si>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</si>
  <si>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</si>
  <si>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</si>
  <si>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</si>
  <si>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</si>
  <si>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</si>
  <si>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</si>
  <si>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</si>
  <si>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</si>
  <si>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</si>
  <si>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</si>
  <si>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</si>
  <si>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</si>
  <si>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</si>
  <si>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</si>
  <si>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</si>
  <si>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</si>
  <si>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</si>
  <si>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</si>
  <si>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</si>
  <si>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</si>
  <si>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</si>
  <si>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</si>
  <si>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</si>
  <si>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</si>
  <si>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</si>
  <si>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</si>
  <si>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</si>
  <si>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</si>
  <si>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</si>
  <si>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</si>
  <si>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</si>
  <si>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</si>
  <si>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</si>
  <si>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</si>
  <si>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</si>
  <si>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</si>
  <si>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</si>
  <si>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</si>
  <si>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</si>
  <si>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</si>
  <si>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</si>
  <si>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</si>
  <si>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</si>
  <si>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</si>
  <si>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</si>
  <si>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</si>
  <si>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</si>
  <si>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</si>
  <si>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</si>
  <si>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</si>
  <si>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</si>
  <si>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</si>
  <si>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</si>
  <si>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</si>
  <si>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</si>
  <si>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</si>
  <si>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</si>
  <si>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</si>
  <si>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</si>
  <si>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</si>
  <si>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</si>
  <si>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</si>
  <si>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</si>
  <si>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</si>
  <si>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</si>
  <si>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</si>
  <si>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</si>
  <si>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</si>
  <si>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</si>
  <si>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</si>
  <si>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</si>
  <si>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</si>
  <si>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</si>
  <si>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</si>
  <si>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</si>
  <si>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</si>
  <si>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</si>
  <si>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</si>
  <si>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</si>
  <si>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</si>
  <si>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</si>
  <si>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</si>
  <si>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</si>
  <si>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</si>
  <si>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</si>
  <si>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</si>
  <si>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</si>
  <si>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</si>
  <si>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</si>
  <si>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</si>
  <si>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</si>
  <si>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</si>
  <si>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</si>
  <si>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</si>
  <si>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</si>
  <si>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</si>
  <si>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</si>
  <si>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</si>
  <si>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</si>
  <si>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</si>
  <si>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</si>
  <si>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</si>
  <si>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</si>
  <si>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</si>
  <si>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</si>
  <si>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</si>
  <si>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</si>
  <si>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</si>
  <si>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</si>
  <si>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</si>
  <si>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</si>
  <si>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</si>
  <si>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</si>
  <si>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</si>
  <si>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</si>
  <si>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</si>
  <si>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</si>
  <si>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</si>
  <si>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</si>
  <si>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</si>
  <si>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</si>
  <si>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</si>
  <si>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</si>
  <si>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</si>
  <si>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</si>
  <si>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</si>
  <si>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</si>
  <si>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</si>
  <si>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</si>
  <si>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</si>
  <si>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</si>
  <si>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</si>
  <si>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</si>
  <si>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</si>
  <si>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</si>
  <si>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</si>
  <si>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</si>
  <si>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</si>
  <si>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</si>
  <si>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</si>
  <si>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</si>
  <si>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</si>
  <si>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</si>
  <si>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</si>
  <si>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</si>
  <si>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</si>
  <si>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</si>
  <si>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</si>
  <si>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</si>
  <si>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</si>
  <si>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</si>
  <si>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</si>
  <si>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</si>
  <si>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</si>
  <si>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</si>
  <si>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</si>
  <si>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</si>
  <si>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</si>
  <si>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</si>
  <si>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</si>
  <si>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</si>
  <si>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</si>
  <si>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</si>
  <si>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</si>
  <si>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</si>
  <si>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</si>
  <si>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</si>
  <si>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</si>
  <si>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</si>
  <si>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</si>
  <si>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</si>
  <si>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</si>
  <si>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</si>
  <si>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</si>
  <si>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</si>
  <si>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</si>
  <si>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</si>
  <si>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</si>
  <si>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</si>
  <si>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</si>
  <si>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</si>
  <si>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</si>
  <si>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</si>
  <si>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</si>
  <si>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</si>
  <si>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</si>
  <si>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</si>
  <si>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</si>
  <si>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</si>
  <si>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</si>
  <si>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</si>
  <si>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</si>
  <si>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</si>
  <si>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</si>
  <si>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</si>
  <si>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</si>
  <si>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</si>
  <si>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</si>
  <si>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</si>
  <si>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</si>
  <si>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</si>
  <si>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</si>
  <si>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</si>
  <si>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</si>
  <si>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</si>
  <si>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</si>
  <si>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</si>
  <si>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</si>
  <si>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</si>
  <si>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</si>
  <si>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</si>
  <si>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</si>
  <si>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</si>
  <si>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</si>
  <si>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</si>
  <si>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</si>
  <si>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</si>
  <si>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</si>
  <si>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</si>
  <si>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</si>
  <si>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</si>
  <si>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</si>
  <si>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</si>
  <si>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</si>
  <si>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</si>
  <si>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</si>
  <si>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</si>
  <si>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</si>
  <si>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</si>
  <si>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</si>
  <si>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</si>
  <si>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</si>
  <si>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</si>
  <si>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</si>
  <si>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</si>
  <si>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</si>
  <si>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</si>
  <si>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</si>
  <si>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</si>
  <si>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</si>
  <si>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</si>
  <si>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</si>
  <si>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</si>
  <si>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</si>
  <si>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</si>
  <si>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</si>
  <si>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</si>
  <si>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</si>
  <si>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</si>
  <si>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</si>
  <si>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</si>
  <si>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</si>
  <si>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</si>
  <si>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</si>
  <si>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</si>
  <si>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</si>
  <si>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</si>
  <si>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</si>
  <si>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</si>
  <si>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</si>
  <si>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</si>
  <si>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</si>
  <si>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</si>
  <si>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</si>
  <si>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</si>
  <si>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</si>
  <si>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</si>
  <si>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</si>
  <si>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</si>
  <si>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</si>
  <si>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</si>
  <si>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</si>
  <si>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</si>
  <si>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</si>
  <si>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</si>
  <si>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</si>
  <si>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</si>
  <si>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</si>
  <si>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</si>
  <si>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</si>
  <si>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</si>
  <si>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</si>
  <si>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</si>
  <si>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</si>
  <si>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</si>
  <si>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</si>
  <si>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</si>
  <si>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</si>
  <si>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</si>
  <si>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</si>
  <si>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</si>
  <si>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</si>
  <si>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</si>
  <si>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</si>
  <si>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</si>
  <si>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</si>
  <si>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</si>
  <si>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</si>
  <si>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</si>
  <si>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</si>
  <si>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</si>
  <si>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</si>
  <si>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</si>
  <si>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</si>
  <si>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</si>
  <si>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</si>
  <si>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</si>
  <si>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</si>
  <si>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</si>
  <si>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</si>
  <si>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</si>
  <si>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</si>
  <si>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</si>
  <si>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</si>
  <si>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</si>
  <si>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</si>
  <si>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</si>
  <si>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</si>
  <si>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</si>
  <si>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</si>
  <si>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</si>
  <si>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</si>
  <si>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</si>
  <si>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</si>
  <si>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</si>
  <si>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</si>
  <si>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</si>
  <si>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</si>
  <si>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</si>
  <si>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</si>
  <si>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</si>
  <si>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</si>
  <si>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</si>
  <si>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</si>
  <si>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</si>
  <si>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</si>
  <si>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</si>
  <si>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</si>
  <si>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</si>
  <si>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</si>
  <si>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</si>
  <si>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</si>
  <si>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</si>
  <si>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</si>
  <si>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</si>
  <si>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</si>
  <si>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</si>
  <si>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</si>
  <si>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</si>
  <si>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</si>
  <si>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</si>
  <si>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</si>
  <si>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</si>
  <si>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</si>
  <si>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</si>
  <si>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</si>
  <si>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</si>
  <si>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</si>
  <si>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</si>
  <si>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</si>
  <si>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</si>
  <si>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</si>
  <si>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</si>
  <si>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</si>
  <si>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</si>
  <si>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</si>
  <si>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</si>
  <si>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</si>
  <si>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</si>
  <si>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</si>
  <si>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</si>
  <si>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</si>
  <si>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</si>
  <si>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</si>
  <si>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</si>
  <si>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</si>
  <si>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</si>
  <si>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</si>
  <si>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</si>
  <si>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</si>
  <si>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</si>
  <si>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</si>
  <si>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</si>
  <si>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</si>
  <si>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</si>
  <si>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</si>
  <si>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</si>
  <si>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</si>
  <si>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</si>
  <si>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</si>
  <si>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</si>
  <si>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</si>
  <si>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</si>
  <si>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</si>
  <si>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</si>
  <si>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</si>
  <si>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</si>
  <si>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</si>
  <si>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</si>
  <si>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</si>
  <si>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</si>
  <si>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</si>
  <si>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</si>
  <si>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</si>
  <si>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</si>
  <si>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</si>
  <si>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</si>
  <si>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</si>
  <si>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</si>
  <si>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</si>
  <si>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</si>
  <si>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</si>
  <si>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</si>
  <si>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</si>
  <si>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</si>
  <si>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</si>
  <si>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</si>
  <si>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</si>
  <si>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</si>
  <si>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</si>
  <si>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</si>
  <si>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</si>
  <si>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</si>
  <si>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</si>
  <si>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</si>
  <si>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</si>
  <si>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</si>
  <si>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</si>
  <si>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</si>
  <si>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</si>
  <si>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</si>
  <si>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</si>
  <si>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</si>
  <si>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</si>
  <si>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</si>
  <si>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</si>
  <si>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</si>
  <si>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</si>
  <si>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</si>
  <si>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</si>
  <si>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</si>
  <si>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</si>
  <si>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</si>
  <si>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</si>
  <si>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</si>
  <si>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</si>
  <si>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</si>
  <si>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</si>
  <si>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</si>
  <si>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</si>
  <si>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</si>
  <si>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</si>
  <si>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</si>
  <si>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</si>
  <si>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</si>
  <si>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</si>
  <si>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</si>
  <si>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</si>
  <si>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</si>
  <si>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</si>
  <si>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</si>
  <si>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</si>
  <si>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</si>
  <si>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</si>
  <si>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</si>
  <si>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</si>
  <si>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</si>
  <si>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</si>
  <si>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</si>
  <si>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</si>
  <si>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</si>
  <si>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</si>
  <si>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</si>
  <si>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</si>
  <si>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</si>
  <si>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</si>
  <si>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</si>
  <si>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</si>
  <si>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</si>
  <si>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</si>
  <si>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</si>
  <si>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</si>
  <si>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</si>
  <si>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</si>
  <si>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</si>
  <si>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</si>
  <si>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</si>
  <si>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</si>
  <si>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</si>
  <si>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</si>
  <si>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</si>
  <si>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</si>
  <si>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</si>
  <si>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</si>
  <si>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</si>
  <si>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</si>
  <si>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</si>
  <si>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</si>
  <si>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</si>
  <si>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</si>
  <si>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</si>
  <si>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</si>
  <si>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</si>
  <si>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</si>
  <si>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</si>
  <si>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</si>
  <si>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</si>
  <si>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</si>
  <si>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</si>
  <si>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</si>
  <si>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</si>
  <si>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</si>
  <si>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</si>
  <si>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</si>
  <si>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</si>
  <si>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</si>
  <si>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</si>
  <si>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</si>
  <si>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</si>
  <si>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</si>
  <si>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</si>
  <si>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</si>
  <si>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</si>
  <si>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</si>
  <si>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</si>
  <si>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</si>
  <si>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</si>
  <si>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</si>
  <si>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</si>
  <si>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</si>
  <si>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</si>
  <si>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</si>
  <si>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</si>
  <si>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</si>
  <si>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</si>
  <si>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</si>
  <si>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</si>
  <si>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</si>
  <si>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</si>
  <si>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</si>
  <si>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</si>
  <si>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</si>
  <si>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</si>
  <si>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</si>
  <si>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</si>
  <si>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</si>
  <si>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</si>
  <si>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</si>
  <si>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</si>
  <si>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</si>
  <si>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</si>
  <si>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</si>
  <si>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</si>
  <si>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</si>
  <si>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</si>
  <si>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</si>
  <si>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</si>
  <si>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</si>
  <si>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</si>
  <si>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</si>
  <si>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</si>
  <si>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</si>
  <si>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</si>
  <si>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</si>
  <si>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</si>
  <si>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</si>
  <si>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</si>
  <si>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</si>
  <si>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</si>
  <si>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</si>
  <si>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</si>
  <si>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</si>
  <si>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</si>
  <si>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</si>
  <si>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</si>
  <si>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</si>
  <si>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</si>
  <si>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</si>
  <si>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</si>
  <si>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</si>
  <si>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</si>
  <si>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</si>
  <si>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</si>
  <si>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</si>
  <si>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</si>
  <si>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</si>
  <si>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</si>
  <si>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</si>
  <si>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</si>
  <si>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</si>
  <si>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</si>
  <si>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</si>
  <si>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</si>
  <si>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</si>
  <si>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</si>
  <si>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</si>
  <si>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</si>
  <si>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</si>
  <si>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</si>
  <si>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</si>
  <si>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</si>
  <si>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</si>
  <si>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</si>
  <si>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</si>
  <si>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</si>
  <si>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</si>
  <si>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</si>
  <si>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</si>
  <si>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</si>
  <si>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</si>
  <si>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</si>
  <si>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</si>
  <si>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</si>
  <si>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</si>
  <si>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</si>
  <si>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</si>
  <si>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</si>
  <si>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</si>
  <si>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</si>
  <si>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</si>
  <si>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</si>
  <si>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</si>
  <si>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</si>
  <si>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</si>
  <si>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</si>
  <si>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</si>
  <si>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</si>
  <si>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</si>
  <si>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</si>
  <si>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</si>
  <si>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</si>
  <si>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</si>
  <si>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</si>
  <si>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</si>
  <si>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</si>
  <si>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</si>
  <si>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</si>
  <si>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</si>
  <si>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</si>
  <si>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</si>
  <si>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</si>
  <si>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</si>
  <si>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</si>
  <si>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</si>
  <si>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</si>
  <si>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</si>
  <si>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</si>
  <si>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</si>
  <si>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</si>
  <si>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</si>
  <si>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</si>
  <si>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</si>
  <si>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</si>
  <si>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</si>
  <si>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</si>
  <si>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</si>
  <si>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</si>
  <si>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</si>
  <si>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</si>
  <si>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</si>
  <si>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</si>
  <si>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</si>
  <si>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</si>
  <si>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</si>
  <si>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</si>
  <si>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</si>
  <si>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</si>
  <si>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</si>
  <si>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</si>
  <si>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</si>
  <si>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</si>
  <si>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</si>
  <si>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</si>
  <si>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</si>
  <si>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</si>
  <si>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</si>
  <si>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</si>
  <si>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</si>
  <si>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</si>
  <si>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</si>
  <si>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</si>
  <si>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</si>
  <si>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</si>
  <si>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</si>
  <si>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</si>
  <si>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</si>
  <si>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</si>
  <si>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</si>
  <si>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</si>
  <si>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</si>
  <si>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</si>
  <si>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</si>
  <si>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</si>
  <si>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</si>
  <si>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</si>
  <si>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</si>
  <si>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</si>
  <si>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</si>
  <si>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</si>
  <si>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</si>
  <si>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</si>
  <si>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</si>
  <si>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</si>
  <si>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</si>
  <si>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</si>
  <si>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</si>
  <si>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</si>
  <si>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</si>
  <si>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</si>
  <si>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</si>
  <si>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</si>
  <si>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</si>
  <si>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</si>
  <si>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</si>
  <si>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</si>
  <si>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</si>
  <si>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</si>
  <si>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</si>
  <si>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</si>
  <si>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</si>
  <si>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</si>
  <si>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</si>
  <si>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</si>
  <si>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</si>
  <si>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</si>
  <si>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</si>
  <si>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</si>
  <si>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</si>
  <si>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</si>
  <si>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</si>
  <si>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</si>
  <si>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</si>
  <si>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</si>
  <si>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</si>
  <si>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</si>
  <si>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</si>
  <si>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</si>
  <si>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</si>
  <si>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</si>
  <si>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</si>
  <si>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</si>
  <si>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</si>
  <si>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</si>
  <si>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</si>
  <si>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</si>
  <si>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</si>
  <si>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</si>
  <si>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</si>
  <si>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</si>
  <si>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</si>
  <si>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</si>
  <si>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</si>
  <si>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</si>
  <si>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</si>
  <si>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</si>
  <si>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</si>
  <si>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</si>
  <si>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</si>
  <si>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</si>
  <si>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</si>
  <si>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</si>
  <si>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</si>
  <si>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</si>
  <si>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</si>
  <si>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</si>
  <si>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</si>
  <si>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</si>
  <si>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</si>
  <si>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</si>
  <si>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</si>
  <si>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</si>
  <si>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</si>
  <si>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</si>
  <si>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</si>
  <si>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</si>
  <si>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</si>
  <si>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</si>
  <si>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</si>
  <si>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</si>
  <si>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</si>
  <si>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</si>
  <si>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</si>
  <si>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</si>
  <si>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</si>
  <si>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</si>
  <si>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</si>
  <si>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</si>
  <si>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</si>
  <si>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</si>
  <si>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</si>
  <si>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</si>
  <si>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</si>
  <si>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</si>
  <si>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</si>
  <si>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</si>
  <si>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</si>
  <si>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</si>
  <si>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</si>
  <si>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</si>
  <si>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</si>
  <si>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</si>
  <si>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</si>
  <si>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</si>
  <si>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</si>
  <si>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</si>
  <si>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</si>
  <si>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</si>
  <si>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</si>
  <si>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</si>
  <si>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</si>
  <si>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</si>
  <si>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</si>
  <si>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</si>
  <si>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</si>
  <si>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</si>
  <si>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</si>
  <si>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</si>
  <si>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</si>
  <si>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</si>
  <si>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</si>
  <si>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</si>
  <si>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</si>
  <si>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</si>
  <si>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</si>
  <si>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</si>
  <si>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</si>
  <si>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</si>
  <si>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</si>
  <si>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</si>
  <si>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</si>
  <si>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</si>
  <si>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</si>
  <si>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</si>
  <si>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</si>
  <si>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</si>
  <si>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</si>
  <si>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</si>
  <si>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</si>
  <si>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</si>
  <si>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</si>
  <si>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</si>
  <si>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</si>
  <si>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</si>
  <si>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</si>
  <si>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</si>
  <si>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</si>
  <si>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</si>
  <si>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</si>
  <si>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</si>
  <si>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</si>
  <si>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</si>
  <si>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</si>
  <si>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</si>
  <si>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</si>
  <si>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</si>
  <si>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</si>
  <si>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</si>
  <si>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</si>
  <si>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</si>
  <si>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</si>
  <si>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</si>
  <si>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</si>
  <si>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</si>
  <si>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</si>
  <si>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</si>
  <si>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</si>
  <si>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</si>
  <si>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</si>
  <si>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</si>
  <si>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</si>
  <si>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</si>
  <si>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</si>
  <si>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</si>
  <si>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</si>
  <si>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</si>
  <si>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</si>
  <si>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</si>
  <si>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</si>
  <si>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</si>
  <si>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</si>
  <si>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</si>
  <si>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</si>
  <si>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</si>
  <si>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</si>
  <si>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</si>
  <si>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</si>
  <si>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</si>
  <si>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</si>
  <si>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</si>
  <si>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</si>
  <si>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</si>
  <si>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</si>
  <si>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</si>
  <si>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</si>
  <si>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</si>
  <si>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</si>
  <si>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</si>
  <si>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</si>
  <si>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</si>
  <si>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</si>
  <si>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</si>
  <si>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</si>
  <si>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</si>
  <si>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</si>
  <si>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</si>
  <si>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</si>
  <si>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</si>
  <si>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</si>
  <si>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</si>
  <si>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</si>
  <si>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</si>
  <si>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</si>
  <si>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</si>
  <si>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</si>
  <si>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</si>
  <si>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</si>
  <si>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</si>
  <si>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</si>
  <si>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</si>
  <si>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</si>
  <si>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</si>
  <si>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</si>
  <si>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</si>
  <si>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</si>
  <si>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</si>
  <si>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</si>
  <si>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</si>
  <si>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</si>
  <si>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</si>
  <si>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</si>
  <si>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</si>
  <si>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</si>
  <si>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</si>
  <si>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</si>
  <si>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</si>
  <si>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</si>
  <si>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</si>
  <si>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</si>
  <si>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</si>
  <si>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</si>
  <si>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</si>
  <si>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</si>
  <si>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</si>
  <si>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</si>
  <si>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</si>
  <si>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</si>
  <si>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</si>
  <si>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</si>
  <si>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</si>
  <si>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</si>
  <si>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</si>
  <si>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</si>
  <si>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</si>
  <si>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</si>
  <si>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</si>
  <si>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</si>
  <si>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</si>
  <si>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</si>
  <si>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</si>
  <si>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</si>
  <si>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</si>
  <si>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</si>
  <si>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</si>
  <si>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</si>
  <si>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</si>
  <si>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</si>
  <si>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</si>
  <si>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</si>
  <si>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</si>
  <si>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</si>
  <si>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</si>
  <si>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</si>
  <si>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</si>
  <si>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</si>
  <si>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</si>
  <si>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</si>
  <si>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</si>
  <si>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</si>
  <si>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</si>
  <si>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</si>
  <si>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</si>
  <si>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</si>
  <si>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</si>
  <si>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</si>
  <si>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</si>
  <si>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</si>
  <si>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</si>
  <si>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</si>
  <si>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</si>
  <si>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</si>
  <si>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</si>
  <si>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</si>
  <si>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</si>
  <si>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</si>
  <si>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</si>
  <si>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</si>
  <si>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</si>
  <si>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</si>
  <si>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</si>
  <si>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</si>
  <si>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</si>
  <si>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</si>
  <si>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</si>
  <si>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</si>
  <si>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</si>
  <si>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</si>
  <si>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</si>
  <si>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</si>
  <si>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</si>
  <si>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</si>
  <si>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</si>
  <si>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</si>
  <si>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</si>
  <si>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</si>
  <si>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</si>
  <si>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</si>
  <si>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</si>
  <si>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</si>
  <si>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</si>
  <si>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</si>
  <si>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</si>
  <si>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</si>
  <si>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</si>
  <si>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</si>
  <si>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</si>
  <si>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</si>
  <si>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</si>
  <si>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</si>
  <si>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</si>
  <si>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</si>
  <si>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</si>
  <si>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</si>
  <si>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</si>
  <si>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</si>
  <si>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</si>
  <si>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</si>
  <si>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</si>
  <si>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</si>
  <si>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</si>
  <si>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</si>
  <si>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</si>
  <si>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</si>
  <si>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</si>
  <si>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</si>
  <si>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</si>
  <si>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</si>
  <si>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</si>
  <si>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</si>
  <si>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</si>
  <si>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</si>
  <si>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</si>
  <si>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</si>
  <si>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</si>
  <si>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</si>
  <si>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</si>
  <si>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</si>
  <si>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</si>
  <si>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</si>
  <si>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</si>
  <si>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</si>
  <si>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</si>
  <si>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</si>
  <si>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</si>
  <si>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</si>
  <si>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</si>
  <si>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</si>
  <si>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</si>
  <si>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</si>
  <si>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</si>
  <si>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</si>
  <si>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</si>
  <si>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</si>
  <si>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</si>
  <si>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</si>
  <si>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</si>
  <si>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</si>
  <si>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</si>
  <si>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</si>
  <si>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</si>
  <si>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</si>
  <si>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</si>
  <si>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</si>
  <si>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</si>
  <si>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</si>
  <si>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</si>
  <si>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</si>
  <si>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</si>
  <si>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</si>
  <si>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</si>
  <si>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</si>
  <si>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</si>
  <si>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</si>
  <si>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</si>
  <si>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</si>
  <si>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</si>
  <si>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</si>
  <si>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</si>
  <si>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</si>
  <si>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</si>
  <si>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</si>
  <si>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</si>
  <si>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</si>
  <si>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</si>
  <si>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</si>
  <si>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</si>
  <si>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</si>
  <si>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</si>
  <si>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</si>
  <si>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</si>
  <si>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</si>
  <si>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</si>
  <si>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</si>
  <si>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</si>
  <si>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</si>
  <si>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</si>
  <si>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</si>
  <si>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</si>
  <si>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</si>
  <si>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</si>
  <si>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</si>
  <si>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</si>
  <si>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</si>
  <si>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</si>
  <si>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</si>
  <si>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</si>
  <si>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</si>
  <si>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</si>
  <si>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</si>
  <si>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</si>
  <si>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</si>
  <si>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</si>
  <si>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</si>
  <si>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</si>
  <si>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</si>
  <si>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</si>
  <si>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</si>
  <si>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</si>
  <si>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</si>
  <si>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</si>
  <si>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</si>
  <si>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</si>
  <si>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</si>
  <si>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</si>
  <si>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</si>
  <si>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</si>
  <si>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</si>
  <si>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</si>
  <si>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</si>
  <si>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</si>
  <si>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</si>
  <si>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</si>
  <si>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</si>
  <si>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</si>
  <si>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</si>
  <si>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</si>
  <si>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</si>
  <si>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</si>
  <si>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</si>
  <si>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</si>
  <si>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</si>
  <si>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</si>
  <si>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</si>
  <si>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</si>
  <si>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</si>
  <si>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</si>
  <si>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</si>
  <si>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</si>
  <si>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</si>
  <si>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</si>
  <si>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</si>
  <si>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</si>
  <si>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</si>
  <si>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</si>
  <si>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</si>
  <si>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</si>
  <si>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</si>
  <si>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</si>
  <si>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</si>
  <si>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</si>
  <si>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</si>
  <si>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</si>
  <si>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</si>
  <si>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</si>
  <si>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</si>
  <si>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</si>
  <si>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</si>
  <si>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</si>
  <si>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</si>
  <si>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</si>
  <si>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</si>
  <si>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</si>
  <si>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</si>
  <si>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</si>
  <si>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</si>
  <si>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</si>
  <si>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</si>
  <si>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</si>
  <si>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</si>
  <si>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</si>
  <si>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</si>
  <si>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</si>
  <si>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</si>
  <si>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</si>
  <si>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</si>
  <si>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</si>
  <si>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</si>
  <si>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</si>
  <si>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</si>
  <si>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</si>
  <si>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</si>
  <si>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</si>
  <si>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</si>
  <si>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</si>
  <si>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</si>
  <si>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</si>
  <si>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</si>
  <si>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</si>
  <si>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</si>
  <si>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</si>
  <si>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</si>
  <si>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</si>
  <si>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</si>
  <si>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</si>
  <si>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</si>
  <si>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</si>
  <si>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</si>
  <si>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</si>
  <si>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</si>
  <si>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</si>
  <si>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</si>
  <si>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</si>
  <si>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</si>
  <si>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</si>
  <si>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</si>
  <si>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</si>
  <si>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</si>
  <si>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</si>
  <si>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</si>
  <si>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</si>
  <si>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</si>
  <si>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</si>
  <si>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</si>
  <si>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</si>
  <si>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</si>
  <si>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</si>
  <si>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</si>
  <si>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</si>
  <si>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</si>
  <si>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</si>
  <si>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</si>
  <si>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</si>
  <si>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</si>
  <si>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</si>
  <si>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</si>
  <si>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</si>
  <si>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</si>
  <si>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</si>
  <si>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</si>
  <si>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</si>
  <si>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</si>
  <si>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</si>
  <si>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</si>
  <si>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</si>
  <si>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</si>
  <si>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</si>
  <si>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</si>
  <si>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</si>
  <si>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</si>
  <si>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</si>
  <si>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</si>
  <si>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</si>
  <si>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</si>
  <si>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</si>
  <si>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</si>
  <si>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</si>
  <si>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</si>
  <si>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</si>
  <si>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</si>
  <si>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</si>
  <si>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</si>
  <si>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</si>
  <si>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</si>
  <si>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</si>
  <si>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</si>
  <si>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</si>
  <si>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</si>
  <si>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</si>
  <si>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</si>
  <si>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</si>
  <si>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</si>
  <si>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</si>
  <si>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</si>
  <si>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</si>
  <si>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</si>
  <si>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</si>
  <si>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</si>
  <si>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</si>
  <si>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</si>
  <si>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</si>
  <si>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</si>
  <si>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</si>
  <si>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</si>
  <si>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</si>
  <si>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</si>
  <si>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</si>
  <si>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</si>
  <si>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</si>
  <si>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</si>
  <si>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</si>
  <si>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</si>
  <si>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</si>
  <si>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</si>
  <si>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</si>
  <si>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</si>
  <si>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</si>
  <si>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</si>
  <si>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</si>
  <si>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</si>
  <si>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</si>
  <si>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</si>
  <si>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</si>
  <si>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</si>
  <si>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</si>
  <si>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</si>
  <si>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</si>
  <si>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</si>
  <si>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</si>
  <si>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</si>
  <si>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</si>
  <si>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</si>
  <si>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</si>
  <si>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</si>
  <si>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</si>
  <si>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</si>
  <si>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</si>
  <si>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</si>
  <si>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</si>
  <si>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</si>
  <si>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</si>
  <si>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</si>
  <si>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</si>
  <si>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</si>
  <si>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</si>
  <si>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</si>
  <si>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</si>
  <si>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</si>
  <si>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</si>
  <si>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</si>
  <si>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</si>
  <si>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</si>
  <si>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</si>
  <si>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</si>
  <si>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</si>
  <si>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</si>
  <si>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</si>
  <si>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</si>
  <si>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</si>
  <si>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</si>
  <si>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</si>
  <si>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</si>
  <si>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</si>
  <si>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</si>
  <si>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</si>
  <si>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</si>
  <si>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</si>
  <si>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</si>
  <si>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</si>
  <si>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</si>
  <si>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</si>
  <si>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</si>
  <si>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</si>
  <si>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</si>
  <si>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</si>
  <si>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</si>
  <si>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</si>
  <si>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</si>
  <si>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</si>
  <si>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</si>
  <si>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</si>
  <si>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</si>
  <si>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</si>
  <si>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</si>
  <si>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</si>
  <si>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</si>
  <si>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</si>
  <si>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</si>
  <si>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</si>
  <si>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</si>
  <si>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</si>
  <si>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</si>
  <si>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</si>
  <si>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</si>
  <si>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</si>
  <si>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</si>
  <si>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</si>
  <si>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</si>
  <si>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</si>
  <si>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</si>
  <si>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</si>
  <si>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</si>
  <si>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</si>
  <si>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</si>
  <si>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</si>
  <si>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</si>
  <si>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</si>
  <si>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</si>
  <si>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</si>
  <si>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</si>
  <si>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</si>
  <si>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</si>
  <si>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</si>
  <si>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</si>
  <si>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</si>
  <si>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</si>
  <si>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</si>
  <si>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</si>
  <si>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</si>
  <si>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</si>
  <si>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</si>
  <si>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</si>
  <si>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</si>
  <si>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</si>
  <si>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</si>
  <si>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</si>
  <si>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</si>
  <si>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</si>
  <si>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</si>
  <si>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</si>
  <si>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</si>
  <si>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</si>
  <si>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</si>
  <si>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</si>
  <si>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</si>
  <si>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</si>
  <si>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</si>
  <si>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</si>
  <si>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</si>
  <si>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</si>
  <si>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</si>
  <si>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</si>
  <si>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</si>
  <si>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</si>
  <si>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</si>
  <si>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</si>
  <si>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</si>
  <si>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</si>
  <si>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</si>
  <si>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</si>
  <si>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</si>
  <si>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</si>
  <si>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</si>
  <si>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</si>
  <si>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</si>
  <si>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</si>
  <si>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</si>
  <si>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</si>
  <si>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</si>
  <si>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</si>
  <si>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</si>
  <si>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</si>
  <si>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</si>
  <si>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</si>
  <si>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</si>
  <si>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</si>
  <si>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</si>
  <si>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</si>
  <si>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</si>
  <si>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</si>
  <si>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</si>
  <si>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</si>
  <si>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</si>
  <si>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</si>
  <si>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</si>
  <si>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</si>
  <si>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</si>
  <si>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</si>
  <si>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</si>
  <si>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</si>
  <si>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</si>
  <si>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</si>
  <si>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</si>
  <si>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</si>
  <si>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</si>
  <si>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</si>
  <si>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</si>
  <si>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</si>
  <si>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</si>
  <si>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</si>
  <si>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</si>
  <si>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</si>
  <si>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</si>
  <si>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</si>
  <si>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</si>
  <si>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</si>
  <si>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</si>
  <si>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</si>
  <si>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</si>
  <si>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</si>
  <si>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</si>
  <si>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</si>
  <si>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</si>
  <si>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</si>
  <si>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</si>
  <si>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</si>
  <si>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</si>
  <si>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</si>
  <si>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</si>
  <si>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</si>
  <si>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</si>
  <si>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</si>
  <si>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</si>
  <si>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</si>
  <si>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</si>
  <si>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</si>
  <si>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</si>
  <si>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</si>
  <si>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</si>
  <si>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</si>
  <si>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</si>
  <si>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</si>
  <si>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</si>
  <si>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</si>
  <si>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</si>
  <si>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</si>
  <si>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</si>
  <si>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</si>
  <si>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</si>
  <si>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</si>
  <si>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</si>
  <si>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</si>
  <si>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</si>
  <si>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</si>
  <si>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</si>
  <si>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</si>
  <si>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</si>
  <si>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</si>
  <si>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</si>
  <si>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</si>
  <si>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</si>
  <si>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</si>
  <si>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</si>
  <si>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</si>
  <si>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</si>
  <si>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</si>
  <si>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</si>
  <si>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</si>
  <si>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</si>
  <si>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</si>
  <si>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</si>
  <si>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</si>
  <si>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</si>
  <si>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</si>
  <si>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</si>
  <si>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</si>
  <si>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</si>
  <si>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</si>
  <si>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</si>
  <si>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</si>
  <si>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</si>
  <si>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</si>
  <si>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</si>
  <si>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</si>
  <si>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</si>
  <si>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</si>
  <si>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</si>
  <si>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</si>
  <si>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</si>
  <si>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</si>
  <si>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</si>
  <si>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</si>
  <si>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</si>
  <si>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</si>
  <si>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</si>
  <si>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</si>
  <si>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</si>
  <si>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</si>
  <si>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</si>
  <si>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</si>
  <si>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</si>
  <si>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</si>
  <si>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</si>
  <si>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</si>
  <si>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</si>
  <si>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</si>
  <si>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</si>
  <si>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</si>
  <si>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</si>
  <si>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</si>
  <si>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</si>
  <si>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</si>
  <si>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</si>
  <si>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</si>
  <si>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</si>
  <si>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</si>
  <si>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</si>
  <si>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</si>
  <si>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</si>
  <si>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</si>
  <si>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</si>
  <si>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</si>
  <si>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</si>
  <si>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</si>
  <si>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</si>
  <si>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</si>
  <si>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</si>
  <si>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</si>
  <si>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</si>
  <si>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</si>
  <si>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</si>
  <si>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</si>
  <si>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</si>
  <si>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</si>
  <si>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</si>
  <si>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</si>
  <si>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</si>
  <si>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</si>
  <si>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</si>
  <si>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</si>
  <si>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</si>
  <si>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</si>
  <si>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</si>
  <si>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</si>
  <si>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</si>
  <si>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</si>
  <si>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</si>
  <si>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</si>
  <si>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</si>
  <si>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</si>
  <si>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</si>
  <si>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</si>
  <si>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</si>
  <si>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</si>
  <si>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</si>
  <si>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</si>
  <si>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</si>
  <si>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</si>
  <si>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</si>
  <si>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</si>
  <si>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</si>
  <si>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</si>
  <si>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</si>
  <si>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</si>
  <si>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</si>
  <si>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</si>
  <si>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</si>
  <si>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</si>
  <si>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</si>
  <si>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</si>
  <si>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</si>
  <si>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</si>
  <si>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</si>
  <si>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</si>
  <si>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</si>
  <si>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</si>
  <si>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</si>
  <si>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</si>
  <si>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</si>
  <si>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</si>
  <si>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</si>
  <si>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</si>
  <si>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</si>
  <si>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</si>
  <si>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</si>
  <si>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</si>
  <si>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</si>
  <si>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</si>
  <si>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</si>
  <si>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</si>
  <si>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</si>
  <si>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</si>
  <si>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</si>
  <si>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</si>
  <si>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</si>
  <si>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</si>
  <si>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</si>
  <si>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</si>
  <si>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</si>
  <si>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</si>
  <si>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</si>
  <si>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</si>
  <si>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</si>
  <si>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</si>
  <si>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</si>
  <si>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</si>
  <si>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</si>
  <si>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</si>
  <si>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</si>
  <si>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</si>
  <si>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</si>
  <si>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</si>
  <si>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</si>
  <si>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</si>
  <si>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</si>
  <si>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</si>
  <si>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</si>
  <si>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</si>
  <si>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</si>
  <si>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</si>
  <si>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</si>
  <si>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</si>
  <si>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</si>
  <si>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</si>
  <si>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</si>
  <si>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</si>
  <si>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</si>
  <si>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</si>
  <si>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</si>
  <si>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</si>
  <si>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</si>
  <si>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</si>
  <si>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</si>
  <si>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</si>
  <si>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</si>
  <si>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</si>
  <si>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</si>
  <si>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</si>
  <si>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</si>
  <si>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</si>
  <si>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</si>
  <si>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</si>
  <si>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</si>
  <si>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</si>
  <si>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</si>
  <si>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</si>
  <si>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</si>
  <si>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</si>
  <si>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</si>
  <si>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</si>
  <si>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</si>
  <si>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</si>
  <si>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</si>
  <si>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</si>
  <si>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</si>
  <si>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</si>
  <si>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</si>
  <si>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</si>
  <si>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</si>
  <si>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</si>
  <si>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</si>
  <si>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</si>
  <si>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</si>
  <si>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</si>
  <si>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</si>
  <si>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</si>
  <si>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</si>
  <si>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</si>
  <si>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</si>
  <si>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</si>
  <si>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</si>
  <si>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</si>
  <si>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</si>
  <si>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</si>
  <si>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</si>
  <si>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</si>
  <si>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</si>
  <si>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</si>
  <si>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</si>
  <si>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</si>
  <si>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</si>
  <si>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</si>
  <si>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</si>
  <si>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</si>
  <si>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</si>
  <si>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</si>
  <si>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</si>
  <si>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</si>
  <si>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</si>
  <si>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</si>
  <si>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</si>
  <si>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</si>
  <si>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</si>
  <si>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</si>
  <si>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</si>
  <si>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</si>
  <si>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</si>
  <si>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</si>
  <si>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</si>
  <si>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</si>
  <si>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</si>
  <si>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</si>
  <si>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</si>
  <si>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</si>
  <si>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</si>
  <si>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</si>
  <si>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</si>
  <si>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</si>
  <si>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</si>
  <si>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</si>
  <si>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</si>
  <si>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</si>
  <si>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</si>
  <si>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</si>
  <si>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</si>
  <si>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</si>
  <si>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</si>
  <si>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</si>
  <si>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</si>
  <si>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</si>
  <si>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</si>
  <si>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</si>
  <si>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</si>
  <si>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</si>
  <si>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</si>
  <si>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</si>
  <si>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</si>
  <si>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</si>
  <si>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</si>
  <si>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</si>
  <si>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</si>
  <si>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</si>
  <si>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</si>
  <si>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</si>
  <si>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</si>
  <si>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</si>
  <si>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</si>
  <si>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</si>
  <si>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</si>
  <si>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</si>
  <si>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</si>
  <si>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</si>
  <si>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</si>
  <si>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</si>
  <si>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</si>
  <si>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</si>
  <si>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</si>
  <si>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</si>
  <si>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</si>
  <si>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</si>
  <si>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</si>
  <si>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</si>
  <si>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</si>
  <si>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</si>
  <si>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</si>
  <si>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</si>
  <si>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</si>
  <si>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</si>
  <si>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</si>
  <si>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</si>
  <si>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</si>
  <si>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</si>
  <si>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</si>
  <si>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</si>
  <si>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</si>
  <si>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</si>
  <si>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</si>
  <si>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</si>
  <si>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</si>
  <si>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</si>
  <si>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</si>
  <si>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</si>
  <si>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</si>
  <si>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</si>
  <si>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</si>
  <si>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</si>
  <si>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</si>
  <si>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</si>
  <si>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</si>
  <si>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</si>
  <si>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</si>
  <si>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</si>
  <si>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</si>
  <si>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</si>
  <si>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</si>
  <si>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</si>
  <si>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</si>
  <si>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</si>
  <si>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</si>
  <si>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</si>
  <si>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</si>
  <si>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</si>
  <si>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</si>
  <si>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</si>
  <si>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</si>
  <si>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</si>
  <si>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</si>
  <si>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</si>
  <si>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</si>
  <si>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</si>
  <si>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</si>
  <si>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</si>
  <si>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</si>
  <si>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</si>
  <si>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</si>
  <si>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</si>
  <si>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</si>
  <si>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</si>
  <si>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</si>
  <si>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</si>
  <si>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</si>
  <si>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</si>
  <si>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</si>
  <si>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</si>
  <si>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</si>
  <si>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</si>
  <si>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</si>
  <si>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</si>
  <si>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</si>
  <si>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</si>
  <si>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</si>
  <si>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</si>
  <si>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</si>
  <si>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</si>
  <si>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</si>
  <si>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</si>
  <si>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</si>
  <si>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</si>
  <si>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</si>
  <si>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</si>
  <si>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</si>
  <si>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</si>
  <si>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</si>
  <si>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</si>
  <si>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</si>
  <si>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</si>
  <si>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</si>
  <si>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</si>
  <si>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</si>
  <si>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</si>
  <si>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</si>
  <si>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</si>
  <si>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</si>
  <si>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</si>
  <si>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</si>
  <si>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</si>
  <si>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</si>
  <si>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</si>
  <si>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</si>
  <si>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</si>
  <si>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</si>
  <si>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</si>
  <si>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</si>
  <si>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</si>
  <si>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</si>
  <si>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</si>
  <si>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</si>
  <si>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</si>
  <si>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</si>
  <si>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</si>
  <si>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</si>
  <si>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</si>
  <si>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</si>
  <si>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</si>
  <si>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</si>
  <si>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</si>
  <si>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</si>
  <si>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</si>
  <si>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</si>
  <si>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</si>
  <si>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</si>
  <si>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</si>
  <si>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</si>
  <si>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</si>
  <si>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</si>
  <si>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</si>
  <si>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</si>
  <si>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</si>
  <si>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</si>
  <si>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</si>
  <si>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</si>
  <si>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</si>
  <si>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</si>
  <si>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</si>
  <si>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</si>
  <si>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</si>
  <si>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</si>
  <si>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</si>
  <si>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</si>
  <si>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</si>
  <si>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</si>
  <si>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</si>
  <si>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</si>
  <si>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</si>
  <si>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</si>
  <si>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</si>
  <si>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</si>
  <si>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</si>
  <si>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</si>
  <si>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</si>
  <si>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</si>
  <si>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</si>
  <si>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</si>
  <si>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</si>
  <si>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</si>
  <si>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</si>
  <si>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</si>
  <si>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</si>
  <si>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</si>
  <si>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</si>
  <si>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</si>
  <si>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</si>
  <si>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</si>
  <si>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</si>
  <si>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</si>
  <si>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</si>
  <si>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</si>
  <si>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</si>
  <si>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</si>
  <si>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</si>
  <si>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</si>
  <si>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</si>
  <si>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</si>
  <si>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</si>
  <si>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</si>
  <si>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</si>
  <si>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</si>
  <si>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</si>
  <si>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</si>
  <si>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</si>
  <si>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</si>
  <si>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</si>
  <si>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</si>
  <si>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</si>
  <si>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</si>
  <si>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</si>
  <si>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</si>
  <si>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</si>
  <si>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</si>
  <si>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</si>
  <si>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</si>
  <si>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</si>
  <si>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</si>
  <si>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</si>
  <si>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</si>
  <si>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</si>
  <si>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</si>
  <si>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</si>
  <si>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</si>
  <si>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</si>
  <si>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</si>
  <si>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</si>
  <si>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</si>
  <si>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</si>
  <si>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</si>
  <si>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</si>
  <si>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</si>
  <si>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</si>
  <si>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</si>
  <si>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</si>
  <si>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</si>
  <si>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</si>
  <si>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</si>
  <si>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</si>
  <si>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</si>
  <si>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</si>
  <si>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</si>
  <si>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</si>
  <si>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</si>
  <si>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</si>
  <si>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</si>
  <si>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</si>
  <si>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</si>
  <si>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</si>
  <si>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</si>
  <si>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</si>
  <si>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</si>
  <si>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</si>
  <si>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</si>
  <si>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</si>
  <si>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</si>
  <si>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</si>
  <si>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</si>
  <si>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</si>
  <si>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</si>
  <si>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</si>
  <si>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</si>
  <si>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</si>
  <si>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</si>
  <si>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</si>
  <si>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</si>
  <si>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</si>
  <si>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</si>
  <si>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</si>
  <si>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</si>
  <si>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</si>
  <si>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</si>
  <si>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</si>
  <si>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</si>
  <si>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</si>
  <si>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</si>
  <si>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</si>
  <si>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</si>
  <si>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</si>
  <si>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</si>
  <si>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</si>
  <si>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</si>
  <si>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</si>
  <si>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</si>
  <si>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</si>
  <si>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</si>
  <si>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</si>
  <si>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</si>
  <si>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</si>
  <si>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</si>
  <si>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</si>
  <si>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</si>
  <si>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</si>
  <si>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</si>
  <si>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</si>
  <si>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</si>
  <si>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</si>
  <si>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</si>
  <si>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</si>
  <si>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</si>
  <si>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</si>
  <si>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</si>
  <si>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</si>
  <si>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</si>
  <si>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</si>
  <si>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</si>
  <si>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</si>
  <si>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</si>
  <si>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</si>
  <si>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</si>
  <si>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</si>
  <si>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</si>
  <si>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</si>
  <si>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</si>
  <si>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</si>
  <si>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</si>
  <si>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</si>
  <si>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</si>
  <si>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</si>
  <si>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</si>
  <si>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</si>
  <si>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</si>
  <si>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</si>
  <si>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</si>
  <si>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</si>
  <si>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</si>
  <si>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</si>
  <si>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</si>
  <si>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</si>
  <si>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</si>
  <si>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</si>
  <si>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</si>
  <si>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</si>
  <si>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</si>
  <si>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</si>
  <si>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</si>
  <si>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</si>
  <si>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</si>
  <si>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</si>
  <si>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</si>
  <si>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</si>
  <si>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</si>
  <si>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</si>
  <si>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</si>
  <si>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</si>
  <si>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</si>
  <si>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</si>
  <si>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</si>
  <si>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</si>
  <si>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</si>
  <si>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</si>
  <si>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</si>
  <si>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</si>
  <si>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</si>
  <si>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</si>
  <si>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</si>
  <si>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</si>
  <si>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</si>
  <si>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</si>
  <si>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</si>
  <si>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</si>
  <si>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</si>
  <si>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</si>
  <si>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</si>
  <si>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</si>
  <si>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</si>
  <si>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</si>
  <si>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</si>
  <si>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</si>
  <si>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</si>
  <si>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</si>
  <si>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</si>
  <si>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</si>
  <si>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</si>
  <si>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</si>
  <si>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</si>
  <si>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</si>
  <si>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</si>
  <si>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</si>
  <si>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</si>
  <si>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</si>
  <si>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</si>
  <si>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</si>
  <si>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</si>
  <si>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</si>
  <si>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</si>
  <si>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</si>
  <si>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</si>
  <si>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</si>
  <si>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</si>
  <si>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</si>
  <si>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</si>
  <si>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</si>
  <si>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</si>
  <si>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</si>
  <si>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</si>
  <si>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</si>
  <si>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</si>
  <si>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</si>
  <si>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</si>
  <si>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</si>
  <si>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</si>
  <si>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</si>
  <si>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</si>
  <si>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</si>
  <si>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</si>
  <si>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</si>
  <si>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</si>
  <si>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</si>
  <si>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</si>
  <si>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</si>
  <si>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</si>
  <si>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</si>
  <si>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</si>
  <si>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</si>
  <si>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</si>
  <si>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</si>
  <si>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</si>
  <si>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</si>
  <si>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</si>
  <si>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</si>
  <si>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</si>
  <si>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</si>
  <si>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</si>
  <si>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</si>
  <si>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</si>
  <si>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</si>
  <si>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</si>
  <si>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</si>
  <si>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</si>
  <si>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</si>
  <si>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</si>
  <si>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</si>
  <si>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</si>
  <si>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</si>
  <si>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</si>
  <si>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</si>
  <si>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</si>
  <si>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</si>
  <si>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</si>
  <si>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</si>
  <si>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</si>
  <si>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</si>
  <si>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</si>
  <si>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</si>
  <si>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</si>
  <si>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</si>
  <si>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</si>
  <si>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</si>
  <si>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</si>
  <si>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</si>
  <si>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</si>
  <si>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</si>
  <si>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</si>
  <si>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</si>
  <si>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</si>
  <si>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</si>
  <si>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</si>
  <si>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</si>
  <si>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</si>
  <si>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</si>
  <si>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</si>
  <si>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</si>
  <si>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</si>
  <si>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</si>
  <si>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</si>
  <si>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</si>
  <si>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</si>
  <si>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</si>
  <si>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</si>
  <si>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</si>
  <si>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</si>
  <si>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</si>
  <si>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</si>
  <si>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</si>
  <si>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</si>
  <si>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</si>
  <si>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</si>
  <si>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</si>
  <si>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</si>
  <si>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</si>
  <si>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</si>
  <si>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</si>
  <si>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</si>
  <si>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</si>
  <si>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</si>
  <si>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</si>
  <si>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</si>
  <si>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</si>
  <si>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</si>
  <si>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</si>
  <si>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</si>
  <si>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</si>
  <si>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</si>
  <si>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</si>
  <si>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</si>
  <si>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</si>
  <si>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</si>
  <si>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</si>
  <si>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</si>
  <si>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</si>
  <si>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</si>
  <si>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</si>
  <si>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</si>
  <si>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</si>
  <si>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</si>
  <si>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</si>
  <si>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</si>
  <si>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</si>
  <si>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</si>
  <si>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</si>
  <si>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</si>
  <si>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</si>
  <si>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</si>
  <si>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</si>
  <si>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</si>
  <si>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</si>
  <si>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</si>
  <si>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</si>
  <si>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</si>
  <si>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</si>
  <si>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</si>
  <si>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</si>
  <si>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</si>
  <si>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</si>
  <si>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</si>
  <si>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</si>
  <si>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</si>
  <si>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</si>
  <si>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</si>
  <si>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</si>
  <si>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</si>
  <si>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</si>
  <si>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</si>
  <si>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</si>
  <si>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</si>
  <si>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</si>
  <si>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</si>
  <si>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</si>
  <si>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</si>
  <si>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</si>
  <si>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</si>
  <si>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</si>
  <si>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</si>
  <si>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</si>
  <si>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</si>
  <si>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</si>
  <si>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</si>
  <si>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</si>
  <si>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</si>
  <si>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</si>
  <si>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</si>
  <si>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</si>
  <si>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</si>
  <si>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</si>
  <si>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</si>
  <si>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</si>
  <si>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</si>
  <si>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</si>
  <si>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</si>
  <si>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</si>
  <si>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</si>
  <si>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</si>
  <si>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</si>
  <si>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</si>
  <si>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</si>
  <si>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</si>
  <si>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</si>
  <si>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</si>
  <si>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</si>
  <si>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</si>
  <si>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</si>
  <si>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</si>
  <si>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</si>
  <si>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</si>
  <si>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</si>
  <si>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</si>
  <si>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</si>
  <si>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</si>
  <si>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</si>
  <si>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</si>
  <si>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</si>
  <si>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</si>
  <si>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</si>
  <si>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</si>
  <si>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</si>
  <si>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</si>
  <si>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</si>
  <si>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</si>
  <si>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</si>
  <si>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</si>
  <si>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</si>
  <si>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</si>
  <si>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</si>
  <si>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</si>
  <si>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</si>
  <si>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</si>
  <si>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</si>
  <si>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</si>
  <si>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</si>
  <si>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</si>
  <si>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</si>
  <si>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</si>
  <si>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</si>
  <si>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</si>
  <si>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</si>
  <si>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</si>
  <si>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</si>
  <si>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</si>
  <si>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</si>
  <si>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</si>
  <si>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</si>
  <si>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</si>
  <si>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</si>
  <si>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</si>
  <si>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</si>
  <si>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</si>
  <si>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</si>
  <si>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</si>
  <si>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</si>
  <si>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</si>
  <si>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</si>
  <si>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</si>
  <si>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</si>
  <si>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</si>
  <si>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</si>
  <si>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</si>
  <si>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</si>
  <si>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</si>
  <si>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</si>
  <si>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</si>
  <si>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</si>
  <si>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</si>
  <si>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</si>
  <si>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</si>
  <si>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</si>
  <si>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</si>
  <si>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</si>
  <si>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</si>
  <si>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</si>
  <si>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</si>
  <si>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</si>
  <si>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</si>
  <si>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</si>
  <si>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</si>
  <si>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</si>
  <si>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</si>
  <si>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</si>
  <si>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</si>
  <si>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</si>
  <si>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</si>
  <si>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</si>
  <si>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</si>
  <si>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</si>
  <si>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</si>
  <si>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</si>
  <si>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</si>
  <si>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</si>
  <si>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</si>
  <si>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</si>
  <si>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</si>
  <si>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</si>
  <si>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</si>
  <si>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</si>
  <si>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</si>
  <si>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</si>
  <si>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</si>
  <si>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</si>
  <si>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</si>
  <si>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</si>
  <si>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</si>
  <si>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</si>
  <si>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</si>
  <si>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</si>
  <si>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</si>
  <si>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</si>
  <si>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</si>
  <si>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</si>
  <si>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</si>
  <si>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</si>
  <si>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</si>
  <si>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</si>
  <si>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</si>
  <si>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</si>
  <si>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</si>
  <si>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</si>
  <si>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</si>
  <si>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</si>
  <si>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</si>
  <si>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</si>
  <si>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</si>
  <si>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</si>
  <si>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</si>
  <si>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</si>
  <si>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</si>
  <si>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</si>
  <si>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</si>
  <si>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</si>
  <si>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</si>
  <si>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</si>
  <si>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</si>
  <si>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</si>
  <si>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</si>
  <si>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</si>
  <si>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</si>
  <si>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</si>
  <si>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</si>
  <si>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</si>
  <si>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</si>
  <si>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</si>
  <si>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</si>
  <si>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</si>
  <si>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</si>
  <si>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</si>
  <si>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</si>
  <si>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</si>
  <si>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</si>
  <si>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</si>
  <si>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</si>
  <si>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</si>
  <si>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</si>
  <si>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</si>
  <si>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</si>
  <si>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</si>
  <si>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</si>
  <si>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</si>
  <si>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</si>
  <si>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</si>
  <si>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</si>
  <si>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</si>
  <si>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</si>
  <si>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</si>
  <si>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</si>
  <si>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</si>
  <si>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</si>
  <si>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</si>
  <si>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</si>
  <si>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</si>
  <si>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</si>
  <si>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</si>
  <si>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</si>
  <si>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</si>
  <si>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</si>
  <si>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</si>
  <si>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</si>
  <si>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</si>
  <si>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</si>
  <si>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</si>
  <si>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</si>
  <si>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</si>
  <si>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</si>
  <si>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</si>
  <si>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</si>
  <si>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</si>
  <si>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</si>
  <si>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</si>
  <si>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</si>
  <si>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</si>
  <si>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</si>
  <si>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</si>
  <si>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</si>
  <si>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</si>
  <si>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</si>
  <si>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</si>
  <si>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</si>
  <si>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</si>
  <si>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</si>
  <si>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</si>
  <si>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</si>
  <si>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</si>
  <si>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</si>
  <si>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</si>
  <si>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</si>
  <si>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</si>
  <si>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</si>
  <si>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</si>
  <si>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</si>
  <si>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</si>
  <si>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</si>
  <si>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</si>
  <si>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</si>
  <si>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</si>
  <si>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</si>
  <si>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</si>
  <si>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</si>
  <si>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</si>
  <si>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</si>
  <si>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</si>
  <si>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</si>
  <si>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</si>
  <si>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</si>
  <si>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</si>
  <si>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</si>
  <si>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</si>
  <si>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</si>
  <si>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</si>
  <si>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</si>
  <si>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</si>
  <si>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</si>
  <si>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</si>
  <si>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</si>
  <si>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</si>
  <si>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</si>
  <si>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</si>
  <si>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</si>
  <si>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</si>
  <si>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</si>
  <si>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</si>
  <si>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</si>
  <si>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</si>
  <si>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</si>
  <si>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</si>
  <si>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</si>
  <si>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</si>
  <si>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</si>
  <si>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</si>
  <si>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</si>
  <si>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</si>
  <si>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</si>
  <si>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</si>
  <si>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</si>
  <si>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</si>
  <si>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</si>
  <si>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</si>
  <si>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</si>
  <si>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</si>
  <si>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</si>
  <si>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</si>
  <si>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</si>
  <si>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</si>
  <si>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</si>
  <si>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</si>
  <si>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</si>
  <si>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</si>
  <si>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</si>
  <si>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</si>
  <si>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</si>
  <si>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</si>
  <si>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</si>
  <si>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</si>
  <si>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</si>
  <si>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</si>
  <si>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</si>
  <si>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</si>
  <si>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</si>
  <si>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</si>
  <si>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</si>
  <si>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</si>
  <si>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</si>
  <si>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</si>
  <si>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</si>
  <si>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</si>
  <si>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</si>
  <si>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</si>
  <si>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</si>
  <si>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</si>
  <si>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</si>
  <si>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</si>
  <si>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</si>
  <si>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</si>
  <si>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</si>
  <si>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</si>
  <si>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</si>
  <si>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</si>
  <si>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</si>
  <si>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</si>
  <si>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</si>
  <si>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</si>
  <si>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</si>
  <si>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</si>
  <si>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</si>
  <si>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</si>
  <si>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</si>
  <si>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</si>
  <si>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</si>
  <si>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</si>
  <si>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</si>
  <si>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</si>
  <si>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</si>
  <si>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</si>
  <si>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</si>
  <si>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</si>
  <si>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</si>
  <si>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</si>
  <si>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</si>
  <si>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</si>
  <si>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</si>
  <si>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</si>
  <si>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</si>
  <si>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</si>
  <si>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</si>
  <si>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</si>
  <si>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</si>
  <si>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</si>
  <si>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</si>
  <si>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</si>
  <si>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</si>
  <si>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</si>
  <si>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</si>
  <si>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</si>
  <si>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</si>
  <si>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</si>
  <si>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</si>
  <si>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</si>
  <si>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</si>
  <si>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</si>
  <si>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</si>
  <si>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</si>
  <si>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</si>
  <si>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</si>
  <si>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</si>
  <si>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</si>
  <si>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</si>
  <si>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</si>
  <si>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</si>
  <si>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</si>
  <si>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</si>
  <si>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</si>
  <si>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</si>
  <si>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</si>
  <si>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</si>
  <si>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</si>
  <si>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</si>
  <si>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</si>
  <si>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</si>
  <si>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</si>
  <si>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</si>
  <si>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</si>
  <si>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</si>
  <si>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</si>
  <si>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</si>
  <si>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</si>
  <si>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</si>
  <si>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</si>
  <si>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</si>
  <si>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</si>
  <si>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</si>
  <si>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</si>
  <si>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</si>
  <si>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</si>
  <si>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</si>
  <si>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</si>
  <si>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</si>
  <si>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</si>
  <si>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</si>
  <si>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</si>
  <si>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</si>
  <si>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</si>
  <si>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</si>
  <si>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</si>
  <si>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</si>
  <si>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</si>
  <si>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</si>
  <si>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</si>
  <si>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</si>
  <si>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</si>
  <si>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</si>
  <si>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</si>
  <si>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</si>
  <si>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</si>
  <si>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</si>
  <si>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</si>
  <si>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</si>
  <si>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</si>
  <si>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</si>
  <si>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</si>
  <si>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</si>
  <si>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</si>
  <si>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</si>
  <si>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</si>
  <si>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</si>
  <si>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</si>
  <si>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</si>
  <si>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</si>
  <si>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</si>
  <si>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</si>
  <si>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</si>
  <si>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</si>
  <si>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</si>
  <si>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</si>
  <si>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</si>
  <si>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</si>
  <si>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</si>
  <si>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</si>
  <si>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</si>
  <si>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</si>
  <si>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</si>
  <si>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</si>
  <si>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</si>
  <si>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</si>
  <si>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</si>
  <si>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</si>
  <si>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</si>
  <si>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</si>
  <si>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</si>
  <si>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</si>
  <si>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</si>
  <si>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</si>
  <si>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</si>
  <si>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</si>
  <si>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</si>
  <si>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</si>
  <si>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</si>
  <si>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</si>
  <si>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</si>
  <si>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</si>
  <si>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</si>
  <si>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</si>
  <si>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</si>
  <si>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</si>
  <si>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</si>
  <si>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</si>
  <si>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</si>
  <si>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</si>
  <si>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</si>
  <si>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</si>
  <si>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</si>
  <si>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</si>
  <si>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</si>
  <si>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</si>
  <si>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</si>
  <si>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</si>
  <si>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</si>
  <si>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</si>
  <si>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</si>
  <si>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</si>
  <si>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</si>
  <si>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</si>
  <si>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</si>
  <si>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</si>
  <si>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</si>
  <si>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</si>
  <si>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</si>
  <si>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</si>
  <si>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</si>
  <si>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</si>
  <si>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</si>
  <si>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</si>
  <si>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</si>
  <si>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</si>
  <si>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</si>
  <si>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</si>
  <si>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</si>
  <si>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</si>
  <si>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</si>
  <si>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</si>
  <si>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</si>
  <si>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</si>
  <si>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</si>
  <si>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</si>
  <si>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</si>
  <si>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</si>
  <si>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</si>
  <si>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</si>
  <si>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</si>
  <si>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</si>
  <si>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</si>
  <si>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</si>
  <si>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</si>
  <si>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</si>
  <si>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</si>
  <si>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</si>
  <si>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</si>
  <si>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</si>
  <si>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</si>
  <si>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</si>
  <si>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</si>
  <si>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</si>
  <si>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</si>
  <si>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</si>
  <si>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</si>
  <si>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</si>
  <si>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</si>
  <si>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</si>
  <si>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</si>
  <si>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</si>
  <si>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</si>
  <si>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</si>
  <si>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</si>
  <si>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</si>
  <si>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</si>
  <si>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</si>
  <si>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</si>
  <si>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</si>
  <si>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</si>
  <si>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</si>
  <si>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</si>
  <si>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</si>
  <si>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</si>
  <si>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</si>
  <si>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</si>
  <si>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</si>
  <si>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</si>
  <si>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</si>
  <si>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</si>
  <si>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</si>
  <si>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</si>
  <si>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</si>
  <si>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</si>
  <si>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</si>
  <si>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</si>
  <si>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</si>
  <si>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</si>
  <si>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</si>
  <si>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</si>
  <si>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</si>
  <si>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</si>
  <si>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</si>
  <si>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</si>
  <si>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</si>
  <si>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</si>
  <si>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</si>
  <si>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</si>
  <si>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</si>
  <si>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</si>
  <si>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</si>
  <si>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</si>
  <si>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</si>
  <si>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</si>
  <si>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</si>
  <si>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</si>
  <si>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</si>
  <si>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</si>
  <si>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</si>
  <si>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</si>
  <si>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</si>
  <si>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</si>
  <si>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</si>
  <si>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</si>
  <si>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</si>
  <si>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</si>
  <si>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</si>
  <si>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</si>
  <si>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</si>
  <si>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</si>
  <si>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</si>
  <si>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</si>
  <si>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</si>
  <si>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</si>
  <si>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</si>
  <si>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</si>
  <si>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</si>
  <si>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</si>
  <si>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</si>
  <si>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</si>
  <si>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</si>
  <si>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</si>
  <si>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</si>
  <si>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</si>
  <si>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</si>
  <si>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</si>
  <si>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</si>
  <si>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</si>
  <si>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</si>
  <si>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</si>
  <si>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</si>
  <si>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</si>
  <si>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</si>
  <si>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</si>
  <si>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</si>
  <si>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</si>
  <si>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</si>
  <si>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</si>
  <si>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</si>
  <si>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</si>
  <si>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</si>
  <si>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</si>
  <si>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</si>
  <si>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</si>
  <si>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</si>
  <si>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</si>
  <si>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</si>
  <si>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</si>
  <si>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</si>
  <si>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</si>
  <si>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</si>
  <si>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</si>
  <si>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</si>
  <si>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</si>
  <si>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</si>
  <si>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</si>
  <si>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</si>
  <si>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</si>
  <si>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</si>
  <si>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</si>
  <si>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</si>
  <si>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</si>
  <si>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</si>
  <si>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</si>
  <si>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</si>
  <si>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</si>
  <si>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</si>
  <si>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</si>
  <si>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</si>
  <si>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</si>
  <si>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</si>
  <si>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</si>
  <si>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</si>
  <si>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</si>
  <si>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</si>
  <si>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</si>
  <si>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</si>
  <si>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</si>
  <si>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</si>
  <si>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</si>
  <si>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</si>
  <si>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</si>
  <si>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</si>
  <si>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</si>
  <si>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</si>
  <si>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</si>
  <si>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</si>
  <si>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</si>
  <si>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</si>
  <si>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</si>
  <si>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</si>
  <si>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</si>
  <si>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</si>
  <si>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</si>
  <si>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</si>
  <si>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</si>
  <si>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</si>
  <si>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</si>
  <si>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</si>
  <si>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</si>
  <si>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</si>
  <si>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</si>
  <si>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</si>
  <si>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</si>
  <si>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</si>
  <si>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</si>
  <si>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</si>
  <si>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</si>
  <si>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</si>
  <si>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</si>
  <si>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</si>
  <si>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</si>
  <si>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</si>
  <si>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</si>
  <si>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</si>
  <si>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</si>
  <si>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</si>
  <si>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</si>
  <si>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</si>
  <si>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</si>
  <si>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</si>
  <si>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</si>
  <si>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</si>
  <si>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</si>
  <si>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</si>
  <si>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</si>
  <si>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</si>
  <si>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</si>
  <si>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</si>
  <si>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</si>
  <si>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</si>
  <si>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</si>
  <si>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</si>
  <si>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</si>
  <si>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</si>
  <si>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</si>
  <si>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</si>
  <si>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</si>
  <si>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</si>
  <si>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</si>
  <si>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</si>
  <si>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</si>
  <si>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</si>
  <si>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</si>
  <si>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</si>
  <si>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</si>
  <si>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</si>
  <si>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</si>
  <si>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</si>
  <si>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</si>
  <si>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</si>
  <si>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</si>
  <si>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</si>
  <si>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</si>
  <si>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</si>
  <si>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</si>
  <si>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</si>
  <si>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</si>
  <si>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</si>
  <si>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</si>
  <si>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</si>
  <si>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</si>
  <si>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</si>
  <si>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</si>
  <si>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</si>
  <si>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</si>
  <si>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</si>
  <si>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</si>
  <si>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</si>
  <si>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</si>
  <si>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</si>
  <si>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</si>
  <si>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</si>
  <si>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</si>
  <si>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</si>
  <si>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</si>
  <si>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</si>
  <si>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</si>
  <si>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</si>
  <si>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</si>
  <si>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</si>
  <si>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</si>
  <si>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</si>
  <si>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</si>
  <si>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</si>
  <si>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</si>
  <si>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</si>
  <si>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</si>
  <si>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</si>
  <si>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</si>
  <si>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</si>
  <si>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</si>
  <si>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</si>
  <si>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</si>
  <si>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</si>
  <si>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</si>
  <si>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</si>
  <si>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</si>
  <si>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</si>
  <si>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</si>
  <si>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</si>
  <si>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</si>
  <si>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</si>
  <si>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</si>
  <si>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</si>
  <si>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</si>
  <si>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</si>
  <si>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</si>
  <si>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</si>
  <si>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</si>
  <si>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</si>
  <si>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</si>
  <si>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</si>
  <si>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</si>
  <si>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</si>
  <si>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</si>
  <si>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</si>
  <si>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</si>
  <si>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</si>
  <si>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</si>
  <si>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</si>
  <si>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</si>
  <si>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</si>
  <si>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</si>
  <si>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</si>
  <si>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</si>
  <si>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</si>
  <si>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</si>
  <si>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</si>
  <si>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</si>
  <si>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</si>
  <si>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</si>
  <si>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</si>
  <si>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</si>
  <si>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</si>
  <si>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</si>
  <si>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</si>
  <si>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</si>
  <si>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</si>
  <si>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</si>
  <si>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</si>
  <si>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</si>
  <si>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</si>
  <si>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</si>
  <si>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</si>
  <si>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</si>
  <si>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</si>
  <si>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</si>
  <si>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</si>
  <si>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</si>
  <si>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</si>
  <si>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</si>
  <si>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</si>
  <si>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</si>
  <si>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</si>
  <si>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</si>
  <si>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</si>
  <si>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</si>
  <si>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</si>
  <si>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</si>
  <si>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</si>
  <si>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</si>
  <si>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</si>
  <si>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</si>
  <si>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</si>
  <si>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</si>
  <si>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</si>
  <si>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</si>
  <si>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</si>
  <si>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</si>
  <si>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</si>
  <si>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</si>
  <si>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</si>
  <si>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</si>
  <si>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</si>
  <si>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</si>
  <si>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</si>
  <si>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</si>
  <si>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</si>
  <si>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</si>
  <si>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</si>
  <si>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</si>
  <si>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</si>
  <si>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</si>
  <si>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</si>
  <si>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</si>
  <si>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</si>
  <si>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</si>
  <si>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</si>
  <si>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</si>
  <si>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</si>
  <si>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</si>
  <si>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</si>
  <si>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</si>
  <si>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</si>
  <si>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</si>
  <si>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</si>
  <si>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</si>
  <si>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</si>
  <si>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</si>
  <si>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</si>
  <si>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</si>
  <si>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</si>
  <si>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</si>
  <si>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</si>
  <si>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</si>
  <si>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</si>
  <si>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</si>
  <si>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</si>
  <si>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</si>
  <si>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</si>
  <si>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</si>
  <si>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</si>
  <si>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</si>
  <si>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</si>
  <si>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</si>
  <si>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</si>
  <si>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</si>
  <si>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</si>
  <si>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</si>
  <si>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</si>
  <si>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</si>
  <si>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</si>
  <si>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</si>
  <si>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</si>
  <si>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</si>
  <si>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</si>
  <si>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</si>
  <si>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</si>
  <si>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</si>
  <si>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</si>
  <si>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</si>
  <si>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</si>
  <si>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</si>
  <si>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</si>
  <si>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</si>
  <si>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</si>
  <si>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</si>
  <si>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</si>
  <si>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</si>
  <si>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</si>
  <si>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</si>
  <si>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</si>
  <si>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</si>
  <si>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</si>
  <si>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</si>
  <si>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</si>
  <si>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</si>
  <si>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</si>
  <si>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</si>
  <si>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</si>
  <si>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</si>
  <si>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</si>
  <si>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</si>
  <si>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</si>
  <si>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</si>
  <si>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</si>
  <si>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</si>
  <si>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</si>
  <si>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</si>
  <si>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</si>
  <si>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</si>
  <si>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</si>
  <si>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</si>
  <si>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</si>
  <si>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</si>
  <si>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</si>
  <si>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</si>
  <si>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</si>
  <si>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</si>
  <si>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</si>
  <si>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</si>
  <si>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</si>
  <si>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</si>
  <si>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</si>
  <si>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</si>
  <si>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</si>
  <si>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</si>
  <si>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</si>
  <si>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</si>
  <si>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</si>
  <si>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</si>
  <si>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</si>
  <si>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</si>
  <si>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</si>
  <si>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</si>
  <si>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</si>
  <si>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</si>
  <si>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</si>
  <si>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</si>
  <si>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</si>
  <si>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</si>
  <si>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</si>
  <si>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</si>
  <si>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</si>
  <si>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</si>
  <si>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</si>
  <si>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</si>
  <si>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</si>
  <si>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</si>
  <si>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</si>
  <si>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</si>
  <si>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</si>
  <si>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</si>
  <si>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</si>
  <si>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</si>
  <si>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</si>
  <si>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</si>
  <si>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</si>
  <si>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</si>
  <si>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</si>
  <si>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</si>
  <si>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</si>
  <si>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</si>
  <si>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</si>
  <si>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</si>
  <si>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</si>
  <si>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</si>
  <si>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</si>
  <si>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</si>
  <si>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</si>
  <si>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</si>
  <si>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</si>
  <si>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</si>
  <si>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</si>
  <si>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</si>
  <si>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</si>
  <si>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</si>
  <si>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</si>
  <si>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</si>
  <si>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</si>
  <si>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</si>
  <si>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</si>
  <si>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</si>
  <si>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</si>
  <si>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</si>
  <si>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</si>
  <si>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</si>
  <si>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</si>
  <si>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</si>
  <si>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</si>
  <si>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</si>
  <si>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</si>
  <si>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</si>
  <si>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</si>
  <si>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</si>
  <si>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</si>
  <si>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</si>
  <si>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</si>
  <si>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</si>
  <si>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</si>
  <si>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</si>
  <si>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</si>
  <si>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</si>
  <si>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</si>
  <si>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</si>
  <si>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</si>
  <si>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</si>
  <si>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</si>
  <si>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</si>
  <si>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</si>
  <si>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</si>
  <si>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</si>
  <si>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</si>
  <si>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</si>
  <si>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</si>
  <si>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</si>
  <si>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</si>
  <si>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</si>
  <si>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</si>
  <si>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</si>
  <si>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</si>
  <si>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</si>
  <si>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</si>
  <si>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</si>
  <si>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</si>
  <si>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</si>
  <si>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</si>
  <si>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</si>
  <si>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</si>
  <si>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</si>
  <si>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</si>
  <si>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</si>
  <si>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</si>
  <si>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</si>
  <si>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</si>
  <si>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</si>
  <si>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</si>
  <si>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</si>
  <si>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</si>
  <si>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</si>
  <si>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</si>
  <si>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</si>
  <si>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</si>
  <si>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</si>
  <si>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</si>
  <si>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</si>
  <si>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</si>
  <si>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</si>
  <si>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</si>
  <si>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</si>
  <si>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</si>
  <si>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</si>
  <si>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</si>
  <si>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</si>
  <si>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</si>
  <si>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</si>
  <si>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</si>
  <si>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</si>
  <si>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</si>
  <si>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</si>
  <si>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</si>
  <si>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</si>
  <si>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</si>
  <si>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</si>
  <si>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</si>
  <si>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</si>
  <si>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</si>
  <si>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</si>
  <si>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</si>
  <si>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</si>
  <si>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</si>
  <si>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</si>
  <si>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</si>
  <si>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</si>
  <si>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</si>
  <si>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</si>
  <si>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</si>
  <si>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</si>
  <si>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</si>
  <si>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</si>
  <si>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</si>
  <si>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</si>
  <si>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</si>
  <si>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</si>
  <si>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</si>
  <si>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</si>
  <si>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</si>
  <si>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</si>
  <si>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</si>
  <si>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</si>
  <si>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</si>
  <si>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</si>
  <si>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</si>
  <si>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</si>
  <si>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</si>
  <si>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</si>
  <si>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</si>
  <si>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</si>
  <si>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</si>
  <si>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</si>
  <si>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</si>
  <si>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</si>
  <si>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</si>
  <si>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</si>
  <si>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</si>
  <si>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</si>
  <si>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</si>
  <si>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</si>
  <si>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</si>
  <si>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</si>
  <si>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</si>
  <si>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</si>
  <si>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</si>
  <si>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</si>
  <si>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</si>
  <si>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</si>
  <si>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</si>
  <si>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</si>
  <si>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</si>
  <si>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</si>
  <si>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</si>
  <si>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</si>
  <si>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</si>
  <si>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</si>
  <si>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</si>
  <si>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</si>
  <si>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</si>
  <si>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</si>
  <si>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</si>
  <si>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</si>
  <si>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</si>
  <si>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</si>
  <si>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</si>
  <si>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</si>
  <si>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</si>
  <si>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</si>
  <si>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</si>
  <si>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</si>
  <si>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</si>
  <si>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</si>
  <si>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</si>
  <si>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</si>
  <si>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</si>
  <si>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</si>
  <si>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</si>
  <si>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</si>
  <si>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</si>
  <si>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</si>
  <si>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</si>
  <si>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</si>
  <si>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</si>
  <si>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</si>
  <si>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</si>
  <si>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</si>
  <si>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</si>
  <si>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</si>
  <si>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</si>
  <si>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</si>
  <si>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</si>
  <si>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</si>
  <si>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</si>
  <si>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</si>
  <si>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</si>
  <si>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</si>
  <si>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</si>
  <si>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</si>
  <si>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</si>
  <si>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</si>
  <si>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</si>
  <si>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</si>
  <si>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</si>
  <si>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</si>
  <si>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</si>
  <si>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</si>
  <si>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</si>
  <si>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</si>
  <si>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</si>
  <si>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</si>
  <si>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</si>
  <si>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</si>
  <si>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</si>
  <si>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</si>
  <si>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</si>
  <si>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</si>
  <si>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</si>
  <si>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</si>
  <si>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</si>
  <si>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</si>
  <si>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</si>
  <si>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</si>
  <si>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</si>
  <si>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</si>
  <si>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</si>
  <si>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</si>
  <si>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</si>
  <si>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</si>
  <si>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</si>
  <si>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</si>
  <si>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</si>
  <si>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</si>
  <si>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</si>
  <si>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</si>
  <si>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</si>
  <si>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</si>
  <si>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</si>
  <si>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</si>
  <si>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</si>
  <si>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</si>
  <si>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</si>
  <si>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</si>
  <si>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</si>
  <si>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</si>
  <si>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</si>
  <si>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</si>
  <si>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</si>
  <si>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</si>
  <si>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</si>
  <si>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</si>
  <si>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</si>
  <si>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</si>
  <si>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</si>
  <si>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</si>
  <si>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</si>
  <si>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</si>
  <si>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</si>
  <si>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</si>
  <si>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</si>
  <si>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</si>
  <si>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</si>
  <si>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</si>
  <si>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</si>
  <si>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</si>
  <si>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</si>
  <si>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</si>
  <si>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</si>
  <si>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</si>
  <si>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</si>
  <si>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</si>
  <si>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</si>
  <si>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</si>
  <si>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</si>
  <si>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</si>
  <si>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</si>
  <si>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</si>
  <si>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</si>
  <si>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</si>
  <si>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</si>
  <si>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</si>
  <si>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</si>
  <si>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</si>
  <si>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</si>
  <si>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</si>
  <si>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</si>
  <si>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</si>
  <si>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</si>
  <si>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</si>
  <si>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</si>
  <si>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</si>
  <si>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</si>
  <si>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</si>
  <si>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</si>
  <si>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</si>
  <si>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</si>
  <si>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</si>
  <si>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</si>
  <si>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</si>
  <si>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</si>
  <si>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</si>
  <si>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</si>
  <si>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</si>
  <si>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</si>
  <si>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</si>
  <si>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</si>
  <si>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</si>
  <si>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</si>
  <si>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</si>
  <si>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</si>
  <si>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</si>
  <si>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</si>
  <si>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</si>
  <si>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</si>
  <si>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</si>
  <si>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</si>
  <si>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M02 Aug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</si>
</sst>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3970"/>
  <sheetViews>
    <sheetView tabSelected="1" topLeftCell="I3058" zoomScale="73" zoomScaleNormal="73" workbookViewId="0">
      <selection activeCell="J3064" sqref="J3064"/>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M02 Aug</v>
      </c>
      <c r="J9" s="20" t="str">
        <f>CONCATENATE("Actual Month ",B10)</f>
        <v>Actual Month M02 Aug</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NC074_OSA_2018_M02</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316451</v>
      </c>
      <c r="K15" s="12" t="s">
        <v>4669</v>
      </c>
      <c r="R15" s="17">
        <v>2009</v>
      </c>
      <c r="S15" s="27" t="s">
        <v>4029</v>
      </c>
      <c r="T15" s="12" t="s">
        <v>4295</v>
      </c>
    </row>
    <row r="16" spans="1:21" ht="12.95" customHeight="1" x14ac:dyDescent="0.2">
      <c r="E16" s="5" t="s">
        <v>4651</v>
      </c>
      <c r="G16" s="5" t="s">
        <v>4670</v>
      </c>
      <c r="H16" s="9" t="s">
        <v>4671</v>
      </c>
      <c r="I16" s="22">
        <v>0</v>
      </c>
      <c r="J16" s="22">
        <v>93</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850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0</v>
      </c>
      <c r="K21" s="12" t="s">
        <v>4687</v>
      </c>
      <c r="R21" s="17">
        <v>2015</v>
      </c>
      <c r="S21" s="27" t="s">
        <v>4035</v>
      </c>
      <c r="T21" s="12" t="s">
        <v>4301</v>
      </c>
    </row>
    <row r="22" spans="5:20" ht="12.95" customHeight="1" x14ac:dyDescent="0.2">
      <c r="E22" s="5" t="s">
        <v>4651</v>
      </c>
      <c r="G22" s="5" t="s">
        <v>4688</v>
      </c>
      <c r="H22" s="9" t="s">
        <v>4689</v>
      </c>
      <c r="I22" s="22">
        <v>0</v>
      </c>
      <c r="J22" s="22">
        <v>446992</v>
      </c>
      <c r="K22" s="12" t="s">
        <v>4690</v>
      </c>
      <c r="R22" s="17">
        <v>2016</v>
      </c>
      <c r="S22" s="27" t="s">
        <v>4036</v>
      </c>
      <c r="T22" s="12" t="s">
        <v>4302</v>
      </c>
    </row>
    <row r="23" spans="5:20" ht="12.95" customHeight="1" x14ac:dyDescent="0.2">
      <c r="E23" s="5" t="s">
        <v>4651</v>
      </c>
      <c r="G23" s="5" t="s">
        <v>4691</v>
      </c>
      <c r="H23" s="9" t="s">
        <v>4692</v>
      </c>
      <c r="I23" s="22">
        <v>0</v>
      </c>
      <c r="J23" s="22">
        <v>60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764446</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764446</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764446</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411093</v>
      </c>
      <c r="K35" s="12" t="s">
        <v>1549</v>
      </c>
      <c r="S35" s="27" t="s">
        <v>4049</v>
      </c>
      <c r="T35" s="12" t="s">
        <v>4315</v>
      </c>
    </row>
    <row r="36" spans="5:20" ht="12.95" customHeight="1" x14ac:dyDescent="0.2">
      <c r="E36" s="5" t="s">
        <v>4651</v>
      </c>
      <c r="G36" s="5" t="s">
        <v>1550</v>
      </c>
      <c r="H36" s="9" t="s">
        <v>1551</v>
      </c>
      <c r="I36" s="22">
        <v>0</v>
      </c>
      <c r="J36" s="22">
        <v>36985</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224279</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833</v>
      </c>
      <c r="K46" s="12" t="s">
        <v>1582</v>
      </c>
      <c r="S46" s="27" t="s">
        <v>4060</v>
      </c>
      <c r="T46" s="12" t="s">
        <v>4326</v>
      </c>
    </row>
    <row r="47" spans="5:20" ht="12.95" customHeight="1" x14ac:dyDescent="0.2">
      <c r="E47" s="5" t="s">
        <v>4651</v>
      </c>
      <c r="G47" s="5" t="s">
        <v>1583</v>
      </c>
      <c r="H47" s="9" t="s">
        <v>1584</v>
      </c>
      <c r="I47" s="22">
        <v>0</v>
      </c>
      <c r="J47" s="22">
        <v>159279</v>
      </c>
      <c r="K47" s="12" t="s">
        <v>1585</v>
      </c>
      <c r="S47" s="27" t="s">
        <v>4061</v>
      </c>
      <c r="T47" s="12" t="s">
        <v>4327</v>
      </c>
    </row>
    <row r="48" spans="5:20" ht="12.95" customHeight="1" x14ac:dyDescent="0.2">
      <c r="E48" s="5" t="s">
        <v>4651</v>
      </c>
      <c r="G48" s="5" t="s">
        <v>1586</v>
      </c>
      <c r="H48" s="9" t="s">
        <v>1587</v>
      </c>
      <c r="I48" s="22">
        <v>0</v>
      </c>
      <c r="J48" s="22">
        <v>271834</v>
      </c>
      <c r="K48" s="12" t="s">
        <v>1588</v>
      </c>
      <c r="S48" s="27" t="s">
        <v>4062</v>
      </c>
      <c r="T48" s="12" t="s">
        <v>4328</v>
      </c>
    </row>
    <row r="49" spans="5:20" ht="12.95" customHeight="1" x14ac:dyDescent="0.2">
      <c r="E49" s="5" t="s">
        <v>4651</v>
      </c>
      <c r="G49" s="5" t="s">
        <v>1589</v>
      </c>
      <c r="H49" s="9" t="s">
        <v>1590</v>
      </c>
      <c r="I49" s="22">
        <v>0</v>
      </c>
      <c r="J49" s="22">
        <v>260656</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1364959</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1364959</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-600513</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-600513</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-600513</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-600513</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12213</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3335</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1384</v>
      </c>
      <c r="K153" s="12" t="s">
        <v>1753</v>
      </c>
      <c r="S153" s="27" t="s">
        <v>4159</v>
      </c>
      <c r="T153" s="12" t="s">
        <v>4366</v>
      </c>
    </row>
    <row r="154" spans="5:20" ht="12.95" customHeight="1" x14ac:dyDescent="0.2">
      <c r="E154" s="5" t="s">
        <v>1743</v>
      </c>
      <c r="G154" s="5" t="s">
        <v>4682</v>
      </c>
      <c r="H154" s="9" t="s">
        <v>4683</v>
      </c>
      <c r="I154" s="22">
        <v>0</v>
      </c>
      <c r="J154" s="22">
        <v>21209</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68027</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106168</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106168</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106168</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213202</v>
      </c>
      <c r="K169" s="12" t="s">
        <v>1769</v>
      </c>
      <c r="S169" s="27" t="s">
        <v>4175</v>
      </c>
      <c r="T169" s="12" t="s">
        <v>4382</v>
      </c>
    </row>
    <row r="170" spans="5:20" ht="12.95" customHeight="1" x14ac:dyDescent="0.2">
      <c r="E170" s="5" t="s">
        <v>1743</v>
      </c>
      <c r="G170" s="5" t="s">
        <v>1550</v>
      </c>
      <c r="H170" s="9" t="s">
        <v>1551</v>
      </c>
      <c r="I170" s="22">
        <v>0</v>
      </c>
      <c r="J170" s="22">
        <v>45635</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7908</v>
      </c>
      <c r="K180" s="12" t="s">
        <v>1780</v>
      </c>
      <c r="S180" s="27" t="s">
        <v>4186</v>
      </c>
      <c r="T180" s="12" t="s">
        <v>4393</v>
      </c>
    </row>
    <row r="181" spans="5:20" ht="12.95" customHeight="1" x14ac:dyDescent="0.2">
      <c r="E181" s="5" t="s">
        <v>1743</v>
      </c>
      <c r="G181" s="5" t="s">
        <v>1583</v>
      </c>
      <c r="H181" s="9" t="s">
        <v>1584</v>
      </c>
      <c r="I181" s="22">
        <v>0</v>
      </c>
      <c r="J181" s="22">
        <v>14494</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191527</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472766</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472766</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-366598</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-366598</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-366598</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-366598</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285949</v>
      </c>
      <c r="K236" s="12" t="s">
        <v>1838</v>
      </c>
      <c r="S236" s="27" t="s">
        <v>4241</v>
      </c>
      <c r="T236" s="12" t="s">
        <v>4449</v>
      </c>
    </row>
    <row r="237" spans="5:20" ht="12.95" customHeight="1" x14ac:dyDescent="0.2">
      <c r="E237" s="5" t="s">
        <v>1812</v>
      </c>
      <c r="G237" s="5" t="s">
        <v>1550</v>
      </c>
      <c r="H237" s="9" t="s">
        <v>1551</v>
      </c>
      <c r="I237" s="22">
        <v>0</v>
      </c>
      <c r="J237" s="22">
        <v>57370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8947</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352266</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352266</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-352266</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-352266</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-352266</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-352266</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v>2809</v>
      </c>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2809</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2809</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-2809</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-2809</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-2809</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-2809</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50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87</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137</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137</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137</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795</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15860</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16655</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16655</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-16518</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-16518</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-16518</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-16518</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4933</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4933</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4933</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-4933</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-4933</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-4933</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-4933</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1030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1030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1030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1030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11318</v>
      </c>
      <c r="K1241" s="12" t="s">
        <v>1250</v>
      </c>
      <c r="T1241" s="12" t="s">
        <v>1378</v>
      </c>
    </row>
    <row r="1242" spans="5:20" ht="12.95" customHeight="1" x14ac:dyDescent="0.2">
      <c r="E1242" s="5" t="s">
        <v>1224</v>
      </c>
      <c r="G1242" s="5" t="s">
        <v>1550</v>
      </c>
      <c r="H1242" s="9" t="s">
        <v>1551</v>
      </c>
      <c r="I1242" s="22">
        <v>0</v>
      </c>
      <c r="J1242" s="22">
        <v>1761</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50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13129</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13129</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-12099</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-12099</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-12099</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-12099</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204</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204</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204</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-204</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-204</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-204</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-204</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787</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787</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787</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-787</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-787</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-787</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-787</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1029</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1029</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1029</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-1029</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-1029</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-1029</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-1029</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110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8</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118</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118</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118</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9460</v>
      </c>
      <c r="K2112" s="12" t="s">
        <v>3811</v>
      </c>
      <c r="T2112" s="12" t="s">
        <v>3191</v>
      </c>
    </row>
    <row r="2113" spans="5:20" ht="12.95" customHeight="1" x14ac:dyDescent="0.2">
      <c r="E2113" s="5" t="s">
        <v>599</v>
      </c>
      <c r="G2113" s="5" t="s">
        <v>1550</v>
      </c>
      <c r="H2113" s="9" t="s">
        <v>1551</v>
      </c>
      <c r="I2113" s="22">
        <v>0</v>
      </c>
      <c r="J2113" s="22">
        <v>1559</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3063</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10015</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24097</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24097</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-23979</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-23979</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-23979</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-23979</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354313</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354313</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354313</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354313</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254542</v>
      </c>
      <c r="K2447" s="12" t="s">
        <v>2429</v>
      </c>
      <c r="T2447" s="12" t="s">
        <v>3325</v>
      </c>
    </row>
    <row r="2448" spans="5:20" ht="12.95" customHeight="1" x14ac:dyDescent="0.2">
      <c r="E2448" s="5" t="s">
        <v>2403</v>
      </c>
      <c r="G2448" s="5" t="s">
        <v>1550</v>
      </c>
      <c r="H2448" s="9" t="s">
        <v>1551</v>
      </c>
      <c r="I2448" s="22">
        <v>0</v>
      </c>
      <c r="J2448" s="22">
        <v>37347</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5650</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69934</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367473</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367473</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-13160</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-13160</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-13160</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-13160</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344295</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66</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344361</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344361</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344361</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27095</v>
      </c>
      <c r="K2715" s="12" t="s">
        <v>2705</v>
      </c>
      <c r="T2715" s="12" t="s">
        <v>3392</v>
      </c>
    </row>
    <row r="2716" spans="5:20" ht="12.95" customHeight="1" x14ac:dyDescent="0.2">
      <c r="E2716" s="5" t="s">
        <v>2679</v>
      </c>
      <c r="G2716" s="5" t="s">
        <v>1550</v>
      </c>
      <c r="H2716" s="9" t="s">
        <v>1551</v>
      </c>
      <c r="I2716" s="22">
        <v>0</v>
      </c>
      <c r="J2716" s="22">
        <v>4302</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1252</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20285</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52934</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52934</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291427</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291427</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291427</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291427</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23868</v>
      </c>
      <c r="K2782" s="12" t="s">
        <v>2774</v>
      </c>
      <c r="T2782" s="12" t="s">
        <v>3459</v>
      </c>
    </row>
    <row r="2783" spans="5:20" ht="12.95" customHeight="1" x14ac:dyDescent="0.2">
      <c r="E2783" s="5" t="s">
        <v>2748</v>
      </c>
      <c r="G2783" s="5" t="s">
        <v>1550</v>
      </c>
      <c r="H2783" s="9" t="s">
        <v>1551</v>
      </c>
      <c r="I2783" s="22">
        <v>0</v>
      </c>
      <c r="J2783" s="22">
        <v>3525</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38355</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46775</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112523</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112523</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-112523</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-112523</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-112523</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-112523</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490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490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490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490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12396</v>
      </c>
      <c r="K2983" s="12" t="s">
        <v>2981</v>
      </c>
      <c r="T2983" s="12" t="s">
        <v>3459</v>
      </c>
    </row>
    <row r="2984" spans="5:20" ht="12.95" customHeight="1" x14ac:dyDescent="0.2">
      <c r="E2984" s="5" t="s">
        <v>2955</v>
      </c>
      <c r="G2984" s="5" t="s">
        <v>1550</v>
      </c>
      <c r="H2984" s="9" t="s">
        <v>1551</v>
      </c>
      <c r="I2984" s="22">
        <v>0</v>
      </c>
      <c r="J2984" s="22">
        <v>1553</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8595</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22544</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22544</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-22054</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-22054</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-22054</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-22054</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67796</v>
      </c>
      <c r="K3050" s="12" t="s">
        <v>4779</v>
      </c>
      <c r="T3050" s="12" t="s">
        <v>3459</v>
      </c>
    </row>
    <row r="3051" spans="5:20" ht="12.95" customHeight="1" x14ac:dyDescent="0.2">
      <c r="E3051" s="5" t="s">
        <v>4753</v>
      </c>
      <c r="G3051" s="5" t="s">
        <v>1550</v>
      </c>
      <c r="H3051" s="9" t="s">
        <v>1551</v>
      </c>
      <c r="I3051" s="22">
        <v>0</v>
      </c>
      <c r="J3051" s="22">
        <v>11076</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13770</v>
      </c>
      <c r="K3061" s="12" t="s">
        <v>4790</v>
      </c>
      <c r="T3061" s="12" t="s">
        <v>3470</v>
      </c>
    </row>
    <row r="3062" spans="5:20" ht="12.95" customHeight="1" x14ac:dyDescent="0.2">
      <c r="E3062" s="5" t="s">
        <v>4753</v>
      </c>
      <c r="G3062" s="5" t="s">
        <v>1583</v>
      </c>
      <c r="H3062" s="9" t="s">
        <v>1584</v>
      </c>
      <c r="I3062" s="22">
        <v>0</v>
      </c>
      <c r="J3062" s="22">
        <v>5545</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49714</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147901</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147901</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-147901</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-147901</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-147901</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-147901</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62385</v>
      </c>
      <c r="K3184" s="12" t="s">
        <v>4917</v>
      </c>
      <c r="T3184" s="12" t="s">
        <v>3526</v>
      </c>
    </row>
    <row r="3185" spans="5:20" ht="12.95" customHeight="1" x14ac:dyDescent="0.2">
      <c r="E3185" s="5" t="s">
        <v>4891</v>
      </c>
      <c r="G3185" s="5" t="s">
        <v>1550</v>
      </c>
      <c r="H3185" s="9" t="s">
        <v>1551</v>
      </c>
      <c r="I3185" s="22">
        <v>0</v>
      </c>
      <c r="J3185" s="22">
        <v>11732</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2158</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6658</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82933</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82933</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-82933</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-82933</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-82933</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-82933</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415980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25</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416005</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416005</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416005</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2132</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48814</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50946</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50946</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365059</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365059</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365059</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365059</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888845</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25</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888870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888870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888870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22390</v>
      </c>
      <c r="K3385" s="12" t="s">
        <v>5124</v>
      </c>
      <c r="T3385" s="12" t="s">
        <v>3593</v>
      </c>
    </row>
    <row r="3386" spans="5:20" ht="12.95" customHeight="1" x14ac:dyDescent="0.2">
      <c r="E3386" s="5" t="s">
        <v>5098</v>
      </c>
      <c r="G3386" s="5" t="s">
        <v>1550</v>
      </c>
      <c r="H3386" s="9" t="s">
        <v>1551</v>
      </c>
      <c r="I3386" s="22">
        <v>0</v>
      </c>
      <c r="J3386" s="22">
        <v>2899</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922</v>
      </c>
      <c r="K3396" s="12" t="s">
        <v>5135</v>
      </c>
      <c r="T3396" s="12" t="s">
        <v>3604</v>
      </c>
    </row>
    <row r="3397" spans="5:20" ht="12.95" customHeight="1" x14ac:dyDescent="0.2">
      <c r="E3397" s="5" t="s">
        <v>5098</v>
      </c>
      <c r="G3397" s="5" t="s">
        <v>1583</v>
      </c>
      <c r="H3397" s="9" t="s">
        <v>1584</v>
      </c>
      <c r="I3397" s="22">
        <v>0</v>
      </c>
      <c r="J3397" s="22">
        <f>9335+8103</f>
        <v>17438</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f>17447+22874</f>
        <v>40321</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83970</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83970</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804900</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804900</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804900</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804900</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1315392</v>
      </c>
      <c r="K3462" s="12" t="s">
        <v>5203</v>
      </c>
      <c r="T3462" s="12" t="s">
        <v>3603</v>
      </c>
    </row>
    <row r="3463" spans="5:20" ht="12.95" customHeight="1" x14ac:dyDescent="0.2">
      <c r="E3463" s="5" t="s">
        <v>5167</v>
      </c>
      <c r="G3463" s="5" t="s">
        <v>1580</v>
      </c>
      <c r="H3463" s="9" t="s">
        <v>1581</v>
      </c>
      <c r="I3463" s="22">
        <v>0</v>
      </c>
      <c r="J3463" s="22">
        <v>22041</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9849</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1347282</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1347282</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-1347282</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-1347282</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-1347282</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-1347282</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12213</v>
      </c>
      <c r="K3898" s="15" t="s">
        <v>3961</v>
      </c>
      <c r="T3898" s="12" t="s">
        <v>3704</v>
      </c>
    </row>
    <row r="3899" spans="4:20" ht="12.95" customHeight="1" x14ac:dyDescent="0.2">
      <c r="E3899" s="1" t="s">
        <v>3958</v>
      </c>
      <c r="G3899" s="1" t="s">
        <v>4661</v>
      </c>
      <c r="H3899" s="11" t="s">
        <v>4662</v>
      </c>
      <c r="I3899" s="14">
        <f>SUMIF($G$10:$G3898,$G3899,I$10:I3899)</f>
        <v>0</v>
      </c>
      <c r="J3899" s="14">
        <f>SUMIF($G$10:$G3898,$G3899,J$10:J3899)</f>
        <v>2003433</v>
      </c>
      <c r="K3899" s="15" t="s">
        <v>3962</v>
      </c>
      <c r="T3899" s="12" t="s">
        <v>3705</v>
      </c>
    </row>
    <row r="3900" spans="4:20" ht="12.95" customHeight="1" x14ac:dyDescent="0.2">
      <c r="E3900" s="1" t="s">
        <v>3958</v>
      </c>
      <c r="G3900" s="1" t="s">
        <v>4664</v>
      </c>
      <c r="H3900" s="11" t="s">
        <v>4665</v>
      </c>
      <c r="I3900" s="14">
        <f>SUMIF($G$10:$G3899,$G3900,I$10:I3900)</f>
        <v>0</v>
      </c>
      <c r="J3900" s="14">
        <f>SUMIF($G$10:$G3899,$G3900,J$10:J3900)</f>
        <v>3985</v>
      </c>
      <c r="K3900" s="15" t="s">
        <v>3963</v>
      </c>
      <c r="T3900" s="12" t="s">
        <v>3706</v>
      </c>
    </row>
    <row r="3901" spans="4:20" ht="12.95" customHeight="1" x14ac:dyDescent="0.2">
      <c r="E3901" s="1" t="s">
        <v>3958</v>
      </c>
      <c r="G3901" s="1" t="s">
        <v>4667</v>
      </c>
      <c r="H3901" s="11" t="s">
        <v>4668</v>
      </c>
      <c r="I3901" s="14">
        <f>SUMIF($G$10:$G3900,$G3901,I$10:I3901)</f>
        <v>0</v>
      </c>
      <c r="J3901" s="14">
        <f>SUMIF($G$10:$G3900,$G3901,J$10:J3901)</f>
        <v>316451</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937</v>
      </c>
      <c r="K3904" s="15" t="s">
        <v>3967</v>
      </c>
      <c r="T3904" s="12" t="s">
        <v>3710</v>
      </c>
    </row>
    <row r="3905" spans="5:20" ht="12.95" customHeight="1" x14ac:dyDescent="0.2">
      <c r="E3905" s="1" t="s">
        <v>3958</v>
      </c>
      <c r="G3905" s="1" t="s">
        <v>4679</v>
      </c>
      <c r="H3905" s="11" t="s">
        <v>4680</v>
      </c>
      <c r="I3905" s="14">
        <f>SUMIF($G$10:$G3904,$G3905,I$10:I3905)</f>
        <v>0</v>
      </c>
      <c r="J3905" s="14">
        <f>SUMIF($G$10:$G3904,$G3905,J$10:J3905)</f>
        <v>1384</v>
      </c>
      <c r="K3905" s="15" t="s">
        <v>3968</v>
      </c>
      <c r="T3905" s="12" t="s">
        <v>3711</v>
      </c>
    </row>
    <row r="3906" spans="5:20" ht="12.95" customHeight="1" x14ac:dyDescent="0.2">
      <c r="E3906" s="1" t="s">
        <v>3958</v>
      </c>
      <c r="G3906" s="1" t="s">
        <v>4682</v>
      </c>
      <c r="H3906" s="11" t="s">
        <v>4683</v>
      </c>
      <c r="I3906" s="14">
        <f>SUMIF($G$10:$G3905,$G3906,I$10:I3906)</f>
        <v>0</v>
      </c>
      <c r="J3906" s="14">
        <f>SUMIF($G$10:$G3905,$G3906,J$10:J3906)</f>
        <v>21209</v>
      </c>
      <c r="K3906" s="15" t="s">
        <v>3969</v>
      </c>
      <c r="T3906" s="12" t="s">
        <v>3712</v>
      </c>
    </row>
    <row r="3907" spans="5:20" ht="12.95" customHeight="1" x14ac:dyDescent="0.2">
      <c r="E3907" s="1" t="s">
        <v>3958</v>
      </c>
      <c r="G3907" s="1" t="s">
        <v>4685</v>
      </c>
      <c r="H3907" s="11" t="s">
        <v>4686</v>
      </c>
      <c r="I3907" s="14">
        <f>SUMIF($G$10:$G3906,$G3907,I$10:I3907)</f>
        <v>0</v>
      </c>
      <c r="J3907" s="14">
        <f>SUMIF($G$10:$G3906,$G3907,J$10:J3907)</f>
        <v>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446992</v>
      </c>
      <c r="K3908" s="15" t="s">
        <v>3971</v>
      </c>
      <c r="T3908" s="12" t="s">
        <v>3714</v>
      </c>
    </row>
    <row r="3909" spans="5:20" ht="12.95" customHeight="1" x14ac:dyDescent="0.2">
      <c r="E3909" s="1" t="s">
        <v>3958</v>
      </c>
      <c r="G3909" s="1" t="s">
        <v>4691</v>
      </c>
      <c r="H3909" s="11" t="s">
        <v>4692</v>
      </c>
      <c r="I3909" s="14">
        <f>SUMIF($G$10:$G3908,$G3909,I$10:I3909)</f>
        <v>0</v>
      </c>
      <c r="J3909" s="14">
        <f>SUMIF($G$10:$G3908,$G3909,J$10:J3909)</f>
        <v>69241</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2875938</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2875938</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2875938</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1401494</v>
      </c>
      <c r="K3921" s="15" t="s">
        <v>3984</v>
      </c>
      <c r="T3921" s="12" t="s">
        <v>3727</v>
      </c>
    </row>
    <row r="3922" spans="5:20" ht="12.95" customHeight="1" x14ac:dyDescent="0.2">
      <c r="E3922" s="1" t="s">
        <v>3958</v>
      </c>
      <c r="G3922" s="1" t="s">
        <v>1550</v>
      </c>
      <c r="H3922" s="11" t="s">
        <v>1551</v>
      </c>
      <c r="I3922" s="14">
        <f>SUMIF($G$10:$G3921,$G3922,I$10:I3922)</f>
        <v>0</v>
      </c>
      <c r="J3922" s="14">
        <f>SUMIF($G$10:$G3921,$G3922,J$10:J3922)</f>
        <v>215744</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224279</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1315392</v>
      </c>
      <c r="K3931" s="15" t="s">
        <v>3994</v>
      </c>
      <c r="T3931" s="12" t="s">
        <v>3737</v>
      </c>
    </row>
    <row r="3932" spans="5:20" ht="12.95" customHeight="1" x14ac:dyDescent="0.2">
      <c r="E3932" s="1" t="s">
        <v>3958</v>
      </c>
      <c r="G3932" s="1" t="s">
        <v>1580</v>
      </c>
      <c r="H3932" s="11" t="s">
        <v>1581</v>
      </c>
      <c r="I3932" s="14">
        <f>SUMIF($G$10:$G3931,$G3932,I$10:I3932)</f>
        <v>0</v>
      </c>
      <c r="J3932" s="14">
        <f>SUMIF($G$10:$G3931,$G3932,J$10:J3932)</f>
        <v>91977</v>
      </c>
      <c r="K3932" s="15" t="s">
        <v>3995</v>
      </c>
      <c r="T3932" s="12" t="s">
        <v>3738</v>
      </c>
    </row>
    <row r="3933" spans="5:20" ht="12.95" customHeight="1" x14ac:dyDescent="0.2">
      <c r="E3933" s="1" t="s">
        <v>3958</v>
      </c>
      <c r="G3933" s="1" t="s">
        <v>1583</v>
      </c>
      <c r="H3933" s="11" t="s">
        <v>1584</v>
      </c>
      <c r="I3933" s="14">
        <f>SUMIF($G$10:$G3932,$G3933,I$10:I3933)</f>
        <v>0</v>
      </c>
      <c r="J3933" s="14">
        <f>SUMIF($G$10:$G3932,$G3933,J$10:J3933)</f>
        <v>203658</v>
      </c>
      <c r="K3933" s="15" t="s">
        <v>3996</v>
      </c>
      <c r="T3933" s="12" t="s">
        <v>3739</v>
      </c>
    </row>
    <row r="3934" spans="5:20" ht="12.95" customHeight="1" x14ac:dyDescent="0.2">
      <c r="E3934" s="1" t="s">
        <v>3958</v>
      </c>
      <c r="G3934" s="1" t="s">
        <v>1586</v>
      </c>
      <c r="H3934" s="11" t="s">
        <v>1587</v>
      </c>
      <c r="I3934" s="14">
        <f>SUMIF($G$10:$G3933,$G3934,I$10:I3934)</f>
        <v>0</v>
      </c>
      <c r="J3934" s="14">
        <f>SUMIF($G$10:$G3933,$G3934,J$10:J3934)</f>
        <v>271834</v>
      </c>
      <c r="K3934" s="15" t="s">
        <v>3997</v>
      </c>
      <c r="T3934" s="12" t="s">
        <v>3740</v>
      </c>
    </row>
    <row r="3935" spans="5:20" ht="12.95" customHeight="1" x14ac:dyDescent="0.2">
      <c r="E3935" s="1" t="s">
        <v>3958</v>
      </c>
      <c r="G3935" s="1" t="s">
        <v>1589</v>
      </c>
      <c r="H3935" s="11" t="s">
        <v>1590</v>
      </c>
      <c r="I3935" s="14">
        <f>SUMIF($G$10:$G3934,$G3935,I$10:I3935)</f>
        <v>0</v>
      </c>
      <c r="J3935" s="14">
        <f>SUMIF($G$10:$G3934,$G3935,J$10:J3935)</f>
        <v>797762</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4522140</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4522140</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-1646202</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-1646202</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-1646202</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-1646202</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xr:uid="{00000000-0002-0000-0000-000000000000}">
      <formula1>-999999999999</formula1>
      <formula2>999999999999</formula2>
    </dataValidation>
    <dataValidation type="list" allowBlank="1" showInputMessage="1" showErrorMessage="1" sqref="A10" xr:uid="{00000000-0002-0000-0000-000001000000}">
      <formula1>$R$10:$R$26</formula1>
    </dataValidation>
    <dataValidation type="list" showInputMessage="1" showErrorMessage="1" sqref="B10" xr:uid="{00000000-0002-0000-0000-00000200000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xr:uid="{00000000-0002-0000-0000-000003000000}">
      <formula1>"N,Y"</formula1>
    </dataValidation>
    <dataValidation type="list" showInputMessage="1" showErrorMessage="1" prompt="+1 = All Positive  -1 = Inflows + and Outflows -" sqref="I1" xr:uid="{00000000-0002-0000-0000-000004000000}">
      <formula1>"+1,-1"</formula1>
    </dataValidation>
    <dataValidation type="list" allowBlank="1" showInputMessage="1" showErrorMessage="1" sqref="C10" xr:uid="{00000000-0002-0000-0000-00000500000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9"/>
  <sheetViews>
    <sheetView topLeftCell="B1" zoomScale="75" zoomScaleNormal="75" workbookViewId="0">
      <pane xSplit="22" ySplit="2" topLeftCell="AI30" activePane="bottomRight" state="frozen"/>
      <selection activeCell="B1" sqref="B1"/>
      <selection pane="topRight" activeCell="X1" sqref="X1"/>
      <selection pane="bottomLeft" activeCell="B3" sqref="B3"/>
      <selection pane="bottomRight" activeCell="AI42" sqref="AI42"/>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M02 Aug</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12213</v>
      </c>
      <c r="Z5" s="12">
        <f>SUMIF(Sheet1!$T$10:$T$3962,E5,Sheet1!$J$10:$J$3962)</f>
        <v>0</v>
      </c>
      <c r="AA5" s="26">
        <f t="shared" ref="AA5:AA20" si="0">SUM(X5:Z5)</f>
        <v>12213</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12213</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888845</v>
      </c>
      <c r="AM6" s="12">
        <f>SUMIF(Sheet1!$T$10:$T$3962,R6,Sheet1!$J$10:$J$3962)</f>
        <v>415980</v>
      </c>
      <c r="AN6" s="12">
        <f>SUMIF(Sheet1!$T$10:$T$3962,S6,Sheet1!$J$10:$J$3962)</f>
        <v>354313</v>
      </c>
      <c r="AO6" s="12">
        <f>SUMIF(Sheet1!$T$10:$T$3962,T6,Sheet1!$J$10:$J$3962)</f>
        <v>344295</v>
      </c>
      <c r="AP6" s="12">
        <f>SUMIF(Sheet1!$T$10:$T$3962,U6,Sheet1!$J$10:$J$3962)</f>
        <v>0</v>
      </c>
      <c r="AQ6" s="26">
        <f t="shared" si="3"/>
        <v>2003433</v>
      </c>
      <c r="AR6" s="26">
        <f t="shared" si="4"/>
        <v>2003433</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3335</v>
      </c>
      <c r="Z7" s="12">
        <f>SUMIF(Sheet1!$T$10:$T$3962,E7,Sheet1!$J$10:$J$3962)</f>
        <v>0</v>
      </c>
      <c r="AA7" s="26">
        <f t="shared" si="0"/>
        <v>3335</v>
      </c>
      <c r="AB7" s="12">
        <f>SUMIF(Sheet1!$T$10:$T$3962,G7,Sheet1!$J$10:$J$3962)</f>
        <v>50</v>
      </c>
      <c r="AC7" s="12">
        <f>SUMIF(Sheet1!$T$10:$T$3962,H7,Sheet1!$J$10:$J$3962)</f>
        <v>110</v>
      </c>
      <c r="AD7" s="12">
        <f>SUMIF(Sheet1!$T$10:$T$3962,I7,Sheet1!$J$10:$J$3962)</f>
        <v>0</v>
      </c>
      <c r="AE7" s="12">
        <f>SUMIF(Sheet1!$T$10:$T$3962,J7,Sheet1!$J$10:$J$3962)</f>
        <v>0</v>
      </c>
      <c r="AF7" s="12">
        <f>SUMIF(Sheet1!$T$10:$T$3962,K7,Sheet1!$J$10:$J$3962)</f>
        <v>0</v>
      </c>
      <c r="AG7" s="26">
        <f t="shared" si="1"/>
        <v>160</v>
      </c>
      <c r="AH7" s="12">
        <f>SUMIF(Sheet1!$T$10:$T$3962,M7,Sheet1!$J$10:$J$3962)</f>
        <v>0</v>
      </c>
      <c r="AI7" s="12">
        <f>SUMIF(Sheet1!$T$10:$T$3962,N7,Sheet1!$J$10:$J$3962)</f>
        <v>490</v>
      </c>
      <c r="AJ7" s="12">
        <f>SUMIF(Sheet1!$T$10:$T$3962,O7,Sheet1!$J$10:$J$3962)</f>
        <v>0</v>
      </c>
      <c r="AK7" s="26">
        <f t="shared" si="2"/>
        <v>490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3985</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316451</v>
      </c>
      <c r="Y8" s="12">
        <f>SUMIF(Sheet1!$T$10:$T$3962,D8,Sheet1!$J$10:$J$3962)</f>
        <v>0</v>
      </c>
      <c r="Z8" s="12">
        <f>SUMIF(Sheet1!$T$10:$T$3962,E8,Sheet1!$J$10:$J$3962)</f>
        <v>0</v>
      </c>
      <c r="AA8" s="26">
        <f t="shared" si="0"/>
        <v>316451</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316451</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93</v>
      </c>
      <c r="Y9" s="12">
        <f>SUMIF(Sheet1!$T$10:$T$3962,D9,Sheet1!$J$10:$J$3962)</f>
        <v>0</v>
      </c>
      <c r="Z9" s="12">
        <f>SUMIF(Sheet1!$T$10:$T$3962,E9,Sheet1!$J$10:$J$3962)</f>
        <v>0</v>
      </c>
      <c r="AA9" s="26">
        <f t="shared" si="0"/>
        <v>93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850</v>
      </c>
      <c r="Y11" s="12">
        <f>SUMIF(Sheet1!$T$10:$T$3962,D11,Sheet1!$J$10:$J$3962)</f>
        <v>0</v>
      </c>
      <c r="Z11" s="12">
        <f>SUMIF(Sheet1!$T$10:$T$3962,E11,Sheet1!$J$10:$J$3962)</f>
        <v>0</v>
      </c>
      <c r="AA11" s="26">
        <f t="shared" si="0"/>
        <v>850</v>
      </c>
      <c r="AB11" s="12">
        <f>SUMIF(Sheet1!$T$10:$T$3962,G11,Sheet1!$J$10:$J$3962)</f>
        <v>87</v>
      </c>
      <c r="AC11" s="12">
        <f>SUMIF(Sheet1!$T$10:$T$3962,H11,Sheet1!$J$10:$J$3962)</f>
        <v>0</v>
      </c>
      <c r="AD11" s="12">
        <f>SUMIF(Sheet1!$T$10:$T$3962,I11,Sheet1!$J$10:$J$3962)</f>
        <v>0</v>
      </c>
      <c r="AE11" s="12">
        <f>SUMIF(Sheet1!$T$10:$T$3962,J11,Sheet1!$J$10:$J$3962)</f>
        <v>0</v>
      </c>
      <c r="AF11" s="12">
        <f>SUMIF(Sheet1!$T$10:$T$3962,K11,Sheet1!$J$10:$J$3962)</f>
        <v>0</v>
      </c>
      <c r="AG11" s="26">
        <f t="shared" si="1"/>
        <v>87</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937</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1384</v>
      </c>
      <c r="Z12" s="12">
        <f>SUMIF(Sheet1!$T$10:$T$3962,E12,Sheet1!$J$10:$J$3962)</f>
        <v>0</v>
      </c>
      <c r="AA12" s="26">
        <f t="shared" si="0"/>
        <v>1384</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1384</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21209</v>
      </c>
      <c r="Z13" s="12">
        <f>SUMIF(Sheet1!$T$10:$T$3962,E13,Sheet1!$J$10:$J$3962)</f>
        <v>0</v>
      </c>
      <c r="AA13" s="26">
        <f t="shared" si="0"/>
        <v>21209</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21209</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0</v>
      </c>
      <c r="Y14" s="12">
        <f>SUMIF(Sheet1!$T$10:$T$3962,D14,Sheet1!$J$10:$J$3962)</f>
        <v>0</v>
      </c>
      <c r="Z14" s="12">
        <f>SUMIF(Sheet1!$T$10:$T$3962,E14,Sheet1!$J$10:$J$3962)</f>
        <v>0</v>
      </c>
      <c r="AA14" s="26">
        <f t="shared" si="0"/>
        <v>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446992</v>
      </c>
      <c r="Y15" s="12">
        <f>SUMIF(Sheet1!$T$10:$T$3962,D15,Sheet1!$J$10:$J$3962)</f>
        <v>0</v>
      </c>
      <c r="Z15" s="12">
        <f>SUMIF(Sheet1!$T$10:$T$3962,E15,Sheet1!$J$10:$J$3962)</f>
        <v>0</v>
      </c>
      <c r="AA15" s="26">
        <f t="shared" si="0"/>
        <v>446992</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446992</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60</v>
      </c>
      <c r="Y16" s="12">
        <f>SUMIF(Sheet1!$T$10:$T$3962,D16,Sheet1!$J$10:$J$3962)</f>
        <v>68027</v>
      </c>
      <c r="Z16" s="12">
        <f>SUMIF(Sheet1!$T$10:$T$3962,E16,Sheet1!$J$10:$J$3962)</f>
        <v>0</v>
      </c>
      <c r="AA16" s="26">
        <f t="shared" si="0"/>
        <v>68087</v>
      </c>
      <c r="AB16" s="12">
        <f>SUMIF(Sheet1!$T$10:$T$3962,G16,Sheet1!$J$10:$J$3962)</f>
        <v>1030</v>
      </c>
      <c r="AC16" s="12">
        <f>SUMIF(Sheet1!$T$10:$T$3962,H16,Sheet1!$J$10:$J$3962)</f>
        <v>8</v>
      </c>
      <c r="AD16" s="12">
        <f>SUMIF(Sheet1!$T$10:$T$3962,I16,Sheet1!$J$10:$J$3962)</f>
        <v>0</v>
      </c>
      <c r="AE16" s="12">
        <f>SUMIF(Sheet1!$T$10:$T$3962,J16,Sheet1!$J$10:$J$3962)</f>
        <v>0</v>
      </c>
      <c r="AF16" s="12">
        <f>SUMIF(Sheet1!$T$10:$T$3962,K16,Sheet1!$J$10:$J$3962)</f>
        <v>0</v>
      </c>
      <c r="AG16" s="26">
        <f t="shared" si="1"/>
        <v>1038</v>
      </c>
      <c r="AH16" s="12">
        <f>SUMIF(Sheet1!$T$10:$T$3962,M16,Sheet1!$J$10:$J$3962)</f>
        <v>0</v>
      </c>
      <c r="AI16" s="12">
        <f>SUMIF(Sheet1!$T$10:$T$3962,N16,Sheet1!$J$10:$J$3962)</f>
        <v>0</v>
      </c>
      <c r="AJ16" s="12">
        <f>SUMIF(Sheet1!$T$10:$T$3962,O16,Sheet1!$J$10:$J$3962)</f>
        <v>0</v>
      </c>
      <c r="AK16" s="26">
        <f t="shared" si="2"/>
        <v>0</v>
      </c>
      <c r="AL16" s="12">
        <f>SUMIF(Sheet1!$T$10:$T$3962,Q16,Sheet1!$J$10:$J$3962)</f>
        <v>25</v>
      </c>
      <c r="AM16" s="12">
        <f>SUMIF(Sheet1!$T$10:$T$3962,R16,Sheet1!$J$10:$J$3962)</f>
        <v>25</v>
      </c>
      <c r="AN16" s="12">
        <f>SUMIF(Sheet1!$T$10:$T$3962,S16,Sheet1!$J$10:$J$3962)</f>
        <v>0</v>
      </c>
      <c r="AO16" s="12">
        <f>SUMIF(Sheet1!$T$10:$T$3962,T16,Sheet1!$J$10:$J$3962)</f>
        <v>66</v>
      </c>
      <c r="AP16" s="12">
        <f>SUMIF(Sheet1!$T$10:$T$3962,U16,Sheet1!$J$10:$J$3962)</f>
        <v>0</v>
      </c>
      <c r="AQ16" s="26">
        <f t="shared" si="3"/>
        <v>116</v>
      </c>
      <c r="AR16" s="26">
        <f t="shared" si="4"/>
        <v>69241</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764446</v>
      </c>
      <c r="Y18" s="12">
        <f>SUMIF(Sheet1!$T$10:$T$3962,D18,Sheet1!$J$10:$J$3962)</f>
        <v>106168</v>
      </c>
      <c r="Z18" s="12">
        <f>SUMIF(Sheet1!$T$10:$T$3962,E18,Sheet1!$J$10:$J$3962)</f>
        <v>0</v>
      </c>
      <c r="AA18" s="26">
        <f t="shared" si="0"/>
        <v>870614</v>
      </c>
      <c r="AB18" s="12">
        <f>SUMIF(Sheet1!$T$10:$T$3962,G18,Sheet1!$J$10:$J$3962)</f>
        <v>1167</v>
      </c>
      <c r="AC18" s="12">
        <f>SUMIF(Sheet1!$T$10:$T$3962,H18,Sheet1!$J$10:$J$3962)</f>
        <v>118</v>
      </c>
      <c r="AD18" s="12">
        <f>SUMIF(Sheet1!$T$10:$T$3962,I18,Sheet1!$J$10:$J$3962)</f>
        <v>0</v>
      </c>
      <c r="AE18" s="12">
        <f>SUMIF(Sheet1!$T$10:$T$3962,J18,Sheet1!$J$10:$J$3962)</f>
        <v>0</v>
      </c>
      <c r="AF18" s="12">
        <f>SUMIF(Sheet1!$T$10:$T$3962,K18,Sheet1!$J$10:$J$3962)</f>
        <v>0</v>
      </c>
      <c r="AG18" s="26">
        <f t="shared" si="1"/>
        <v>1285</v>
      </c>
      <c r="AH18" s="12">
        <f>SUMIF(Sheet1!$T$10:$T$3962,M18,Sheet1!$J$10:$J$3962)</f>
        <v>0</v>
      </c>
      <c r="AI18" s="12">
        <f>SUMIF(Sheet1!$T$10:$T$3962,N18,Sheet1!$J$10:$J$3962)</f>
        <v>490</v>
      </c>
      <c r="AJ18" s="12">
        <f>SUMIF(Sheet1!$T$10:$T$3962,O18,Sheet1!$J$10:$J$3962)</f>
        <v>0</v>
      </c>
      <c r="AK18" s="26">
        <f t="shared" si="2"/>
        <v>490</v>
      </c>
      <c r="AL18" s="12">
        <f>SUMIF(Sheet1!$T$10:$T$3962,Q18,Sheet1!$J$10:$J$3962)</f>
        <v>888870</v>
      </c>
      <c r="AM18" s="12">
        <f>SUMIF(Sheet1!$T$10:$T$3962,R18,Sheet1!$J$10:$J$3962)</f>
        <v>416005</v>
      </c>
      <c r="AN18" s="12">
        <f>SUMIF(Sheet1!$T$10:$T$3962,S18,Sheet1!$J$10:$J$3962)</f>
        <v>354313</v>
      </c>
      <c r="AO18" s="12">
        <f>SUMIF(Sheet1!$T$10:$T$3962,T18,Sheet1!$J$10:$J$3962)</f>
        <v>344361</v>
      </c>
      <c r="AP18" s="12">
        <f>SUMIF(Sheet1!$T$10:$T$3962,U18,Sheet1!$J$10:$J$3962)</f>
        <v>0</v>
      </c>
      <c r="AQ18" s="26">
        <f t="shared" si="3"/>
        <v>2003549</v>
      </c>
      <c r="AR18" s="26">
        <f t="shared" si="4"/>
        <v>2875938</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764446</v>
      </c>
      <c r="Y20" s="12">
        <f>SUMIF(Sheet1!$T$10:$T$3962,D20,Sheet1!$J$10:$J$3962)</f>
        <v>106168</v>
      </c>
      <c r="Z20" s="12">
        <f>SUMIF(Sheet1!$T$10:$T$3962,E20,Sheet1!$J$10:$J$3962)</f>
        <v>0</v>
      </c>
      <c r="AA20" s="26">
        <f t="shared" si="0"/>
        <v>870614</v>
      </c>
      <c r="AB20" s="12">
        <f>SUMIF(Sheet1!$T$10:$T$3962,G20,Sheet1!$J$10:$J$3962)</f>
        <v>1167</v>
      </c>
      <c r="AC20" s="12">
        <f>SUMIF(Sheet1!$T$10:$T$3962,H20,Sheet1!$J$10:$J$3962)</f>
        <v>118</v>
      </c>
      <c r="AD20" s="12">
        <f>SUMIF(Sheet1!$T$10:$T$3962,I20,Sheet1!$J$10:$J$3962)</f>
        <v>0</v>
      </c>
      <c r="AE20" s="12">
        <f>SUMIF(Sheet1!$T$10:$T$3962,J20,Sheet1!$J$10:$J$3962)</f>
        <v>0</v>
      </c>
      <c r="AF20" s="12">
        <f>SUMIF(Sheet1!$T$10:$T$3962,K20,Sheet1!$J$10:$J$3962)</f>
        <v>0</v>
      </c>
      <c r="AG20" s="26">
        <f t="shared" si="1"/>
        <v>1285</v>
      </c>
      <c r="AH20" s="12">
        <f>SUMIF(Sheet1!$T$10:$T$3962,M20,Sheet1!$J$10:$J$3962)</f>
        <v>0</v>
      </c>
      <c r="AI20" s="12">
        <f>SUMIF(Sheet1!$T$10:$T$3962,N20,Sheet1!$J$10:$J$3962)</f>
        <v>490</v>
      </c>
      <c r="AJ20" s="12">
        <f>SUMIF(Sheet1!$T$10:$T$3962,O20,Sheet1!$J$10:$J$3962)</f>
        <v>0</v>
      </c>
      <c r="AK20" s="26">
        <f t="shared" si="2"/>
        <v>490</v>
      </c>
      <c r="AL20" s="12">
        <f>SUMIF(Sheet1!$T$10:$T$3962,Q20,Sheet1!$J$10:$J$3962)</f>
        <v>888870</v>
      </c>
      <c r="AM20" s="12">
        <f>SUMIF(Sheet1!$T$10:$T$3962,R20,Sheet1!$J$10:$J$3962)</f>
        <v>416005</v>
      </c>
      <c r="AN20" s="12">
        <f>SUMIF(Sheet1!$T$10:$T$3962,S20,Sheet1!$J$10:$J$3962)</f>
        <v>354313</v>
      </c>
      <c r="AO20" s="12">
        <f>SUMIF(Sheet1!$T$10:$T$3962,T20,Sheet1!$J$10:$J$3962)</f>
        <v>344361</v>
      </c>
      <c r="AP20" s="12">
        <f>SUMIF(Sheet1!$T$10:$T$3962,U20,Sheet1!$J$10:$J$3962)</f>
        <v>0</v>
      </c>
      <c r="AQ20" s="26">
        <f t="shared" si="3"/>
        <v>2003549</v>
      </c>
      <c r="AR20" s="26">
        <f t="shared" si="4"/>
        <v>2875938</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764446</v>
      </c>
      <c r="Y26" s="12">
        <f>SUMIF(Sheet1!$T$10:$T$3962,D26,Sheet1!$J$10:$J$3962)</f>
        <v>106168</v>
      </c>
      <c r="Z26" s="12">
        <f>SUMIF(Sheet1!$T$10:$T$3962,E26,Sheet1!$J$10:$J$3962)</f>
        <v>0</v>
      </c>
      <c r="AA26" s="26">
        <f>SUM(X26:Z26)</f>
        <v>870614</v>
      </c>
      <c r="AB26" s="12">
        <f>SUMIF(Sheet1!$T$10:$T$3962,G26,Sheet1!$J$10:$J$3962)</f>
        <v>1167</v>
      </c>
      <c r="AC26" s="12">
        <f>SUMIF(Sheet1!$T$10:$T$3962,H26,Sheet1!$J$10:$J$3962)</f>
        <v>118</v>
      </c>
      <c r="AD26" s="12">
        <f>SUMIF(Sheet1!$T$10:$T$3962,I26,Sheet1!$J$10:$J$3962)</f>
        <v>0</v>
      </c>
      <c r="AE26" s="12">
        <f>SUMIF(Sheet1!$T$10:$T$3962,J26,Sheet1!$J$10:$J$3962)</f>
        <v>0</v>
      </c>
      <c r="AF26" s="12">
        <f>SUMIF(Sheet1!$T$10:$T$3962,K26,Sheet1!$J$10:$J$3962)</f>
        <v>0</v>
      </c>
      <c r="AG26" s="26">
        <f>SUM(AB26:AF26)</f>
        <v>1285</v>
      </c>
      <c r="AH26" s="12">
        <f>SUMIF(Sheet1!$T$10:$T$3962,M26,Sheet1!$J$10:$J$3962)</f>
        <v>0</v>
      </c>
      <c r="AI26" s="12">
        <f>SUMIF(Sheet1!$T$10:$T$3962,N26,Sheet1!$J$10:$J$3962)</f>
        <v>490</v>
      </c>
      <c r="AJ26" s="12">
        <f>SUMIF(Sheet1!$T$10:$T$3962,O26,Sheet1!$J$10:$J$3962)</f>
        <v>0</v>
      </c>
      <c r="AK26" s="26">
        <f>SUM(AH26:AJ26)</f>
        <v>490</v>
      </c>
      <c r="AL26" s="12">
        <f>SUMIF(Sheet1!$T$10:$T$3962,Q26,Sheet1!$J$10:$J$3962)</f>
        <v>888870</v>
      </c>
      <c r="AM26" s="12">
        <f>SUMIF(Sheet1!$T$10:$T$3962,R26,Sheet1!$J$10:$J$3962)</f>
        <v>416005</v>
      </c>
      <c r="AN26" s="12">
        <f>SUMIF(Sheet1!$T$10:$T$3962,S26,Sheet1!$J$10:$J$3962)</f>
        <v>354313</v>
      </c>
      <c r="AO26" s="12">
        <f>SUMIF(Sheet1!$T$10:$T$3962,T26,Sheet1!$J$10:$J$3962)</f>
        <v>344361</v>
      </c>
      <c r="AP26" s="12">
        <f>SUMIF(Sheet1!$T$10:$T$3962,U26,Sheet1!$J$10:$J$3962)</f>
        <v>0</v>
      </c>
      <c r="AQ26" s="26">
        <f>SUM(AL26:AP26)</f>
        <v>2003549</v>
      </c>
      <c r="AR26" s="26">
        <f>+AQ26+AK26+AG26+AA26</f>
        <v>2875938</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411093</v>
      </c>
      <c r="Y28" s="12">
        <f>SUMIF(Sheet1!$T$10:$T$3962,D28,Sheet1!$J$10:$J$3962)</f>
        <v>213202</v>
      </c>
      <c r="Z28" s="12">
        <f>SUMIF(Sheet1!$T$10:$T$3962,E28,Sheet1!$J$10:$J$3962)</f>
        <v>285949</v>
      </c>
      <c r="AA28" s="26">
        <f t="shared" ref="AA28:AA45" si="5">SUM(X28:Z28)</f>
        <v>910244</v>
      </c>
      <c r="AB28" s="12">
        <f>SUMIF(Sheet1!$T$10:$T$3962,G28,Sheet1!$J$10:$J$3962)</f>
        <v>11318</v>
      </c>
      <c r="AC28" s="12">
        <f>SUMIF(Sheet1!$T$10:$T$3962,H28,Sheet1!$J$10:$J$3962)</f>
        <v>9460</v>
      </c>
      <c r="AD28" s="12">
        <f>SUMIF(Sheet1!$T$10:$T$3962,I28,Sheet1!$J$10:$J$3962)</f>
        <v>0</v>
      </c>
      <c r="AE28" s="12">
        <f>SUMIF(Sheet1!$T$10:$T$3962,J28,Sheet1!$J$10:$J$3962)</f>
        <v>0</v>
      </c>
      <c r="AF28" s="12">
        <f>SUMIF(Sheet1!$T$10:$T$3962,K28,Sheet1!$J$10:$J$3962)</f>
        <v>0</v>
      </c>
      <c r="AG28" s="26">
        <f t="shared" ref="AG28:AG45" si="6">SUM(AB28:AF28)</f>
        <v>20778</v>
      </c>
      <c r="AH28" s="12">
        <f>SUMIF(Sheet1!$T$10:$T$3962,M28,Sheet1!$J$10:$J$3962)</f>
        <v>0</v>
      </c>
      <c r="AI28" s="12">
        <f>SUMIF(Sheet1!$T$10:$T$3962,N28,Sheet1!$J$10:$J$3962)</f>
        <v>104060</v>
      </c>
      <c r="AJ28" s="12">
        <f>SUMIF(Sheet1!$T$10:$T$3962,O28,Sheet1!$J$10:$J$3962)</f>
        <v>0</v>
      </c>
      <c r="AK28" s="26">
        <f t="shared" ref="AK28:AK45" si="7">SUM(AH28:AJ28)</f>
        <v>104060</v>
      </c>
      <c r="AL28" s="12">
        <f>SUMIF(Sheet1!$T$10:$T$3962,Q28,Sheet1!$J$10:$J$3962)</f>
        <v>22390</v>
      </c>
      <c r="AM28" s="12">
        <f>SUMIF(Sheet1!$T$10:$T$3962,R28,Sheet1!$J$10:$J$3962)</f>
        <v>62385</v>
      </c>
      <c r="AN28" s="12">
        <f>SUMIF(Sheet1!$T$10:$T$3962,S28,Sheet1!$J$10:$J$3962)</f>
        <v>254542</v>
      </c>
      <c r="AO28" s="12">
        <f>SUMIF(Sheet1!$T$10:$T$3962,T28,Sheet1!$J$10:$J$3962)</f>
        <v>27095</v>
      </c>
      <c r="AP28" s="12">
        <f>SUMIF(Sheet1!$T$10:$T$3962,U28,Sheet1!$J$10:$J$3962)</f>
        <v>0</v>
      </c>
      <c r="AQ28" s="26">
        <f t="shared" ref="AQ28:AQ45" si="8">SUM(AL28:AP28)</f>
        <v>366412</v>
      </c>
      <c r="AR28" s="26">
        <f t="shared" ref="AR28:AR45" si="9">+AQ28+AK28+AG28+AA28</f>
        <v>1401494</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36985</v>
      </c>
      <c r="Y29" s="12">
        <f>SUMIF(Sheet1!$T$10:$T$3962,D29,Sheet1!$J$10:$J$3962)</f>
        <v>45635</v>
      </c>
      <c r="Z29" s="12">
        <f>SUMIF(Sheet1!$T$10:$T$3962,E29,Sheet1!$J$10:$J$3962)</f>
        <v>57370</v>
      </c>
      <c r="AA29" s="26">
        <f t="shared" si="5"/>
        <v>139990</v>
      </c>
      <c r="AB29" s="12">
        <f>SUMIF(Sheet1!$T$10:$T$3962,G29,Sheet1!$J$10:$J$3962)</f>
        <v>1761</v>
      </c>
      <c r="AC29" s="12">
        <f>SUMIF(Sheet1!$T$10:$T$3962,H29,Sheet1!$J$10:$J$3962)</f>
        <v>1559</v>
      </c>
      <c r="AD29" s="12">
        <f>SUMIF(Sheet1!$T$10:$T$3962,I29,Sheet1!$J$10:$J$3962)</f>
        <v>0</v>
      </c>
      <c r="AE29" s="12">
        <f>SUMIF(Sheet1!$T$10:$T$3962,J29,Sheet1!$J$10:$J$3962)</f>
        <v>0</v>
      </c>
      <c r="AF29" s="12">
        <f>SUMIF(Sheet1!$T$10:$T$3962,K29,Sheet1!$J$10:$J$3962)</f>
        <v>0</v>
      </c>
      <c r="AG29" s="26">
        <f t="shared" si="6"/>
        <v>3320</v>
      </c>
      <c r="AH29" s="12">
        <f>SUMIF(Sheet1!$T$10:$T$3962,M29,Sheet1!$J$10:$J$3962)</f>
        <v>0</v>
      </c>
      <c r="AI29" s="12">
        <f>SUMIF(Sheet1!$T$10:$T$3962,N29,Sheet1!$J$10:$J$3962)</f>
        <v>16154</v>
      </c>
      <c r="AJ29" s="12">
        <f>SUMIF(Sheet1!$T$10:$T$3962,O29,Sheet1!$J$10:$J$3962)</f>
        <v>0</v>
      </c>
      <c r="AK29" s="26">
        <f t="shared" si="7"/>
        <v>16154</v>
      </c>
      <c r="AL29" s="12">
        <f>SUMIF(Sheet1!$T$10:$T$3962,Q29,Sheet1!$J$10:$J$3962)</f>
        <v>2899</v>
      </c>
      <c r="AM29" s="12">
        <f>SUMIF(Sheet1!$T$10:$T$3962,R29,Sheet1!$J$10:$J$3962)</f>
        <v>11732</v>
      </c>
      <c r="AN29" s="12">
        <f>SUMIF(Sheet1!$T$10:$T$3962,S29,Sheet1!$J$10:$J$3962)</f>
        <v>37347</v>
      </c>
      <c r="AO29" s="12">
        <f>SUMIF(Sheet1!$T$10:$T$3962,T29,Sheet1!$J$10:$J$3962)</f>
        <v>4302</v>
      </c>
      <c r="AP29" s="12">
        <f>SUMIF(Sheet1!$T$10:$T$3962,U29,Sheet1!$J$10:$J$3962)</f>
        <v>0</v>
      </c>
      <c r="AQ29" s="26">
        <f t="shared" si="8"/>
        <v>56280</v>
      </c>
      <c r="AR29" s="26">
        <f t="shared" si="9"/>
        <v>215744</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224279</v>
      </c>
      <c r="Y32" s="12">
        <f>SUMIF(Sheet1!$T$10:$T$3962,D32,Sheet1!$J$10:$J$3962)</f>
        <v>0</v>
      </c>
      <c r="Z32" s="12">
        <f>SUMIF(Sheet1!$T$10:$T$3962,E32,Sheet1!$J$10:$J$3962)</f>
        <v>0</v>
      </c>
      <c r="AA32" s="26">
        <f t="shared" si="5"/>
        <v>224279</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224279</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1315392</v>
      </c>
      <c r="AM38" s="12">
        <f>SUMIF(Sheet1!$T$10:$T$3962,R38,Sheet1!$J$10:$J$3962)</f>
        <v>0</v>
      </c>
      <c r="AN38" s="12">
        <f>SUMIF(Sheet1!$T$10:$T$3962,S38,Sheet1!$J$10:$J$3962)</f>
        <v>0</v>
      </c>
      <c r="AO38" s="12">
        <f>SUMIF(Sheet1!$T$10:$T$3962,T38,Sheet1!$J$10:$J$3962)</f>
        <v>0</v>
      </c>
      <c r="AP38" s="12">
        <f>SUMIF(Sheet1!$T$10:$T$3962,U38,Sheet1!$J$10:$J$3962)</f>
        <v>0</v>
      </c>
      <c r="AQ38" s="26">
        <f t="shared" si="8"/>
        <v>1315392</v>
      </c>
      <c r="AR38" s="26">
        <f t="shared" si="9"/>
        <v>1315392</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833</v>
      </c>
      <c r="Y39" s="12">
        <f>SUMIF(Sheet1!$T$10:$T$3962,D39,Sheet1!$J$10:$J$3962)</f>
        <v>7908</v>
      </c>
      <c r="Z39" s="12">
        <f>SUMIF(Sheet1!$T$10:$T$3962,E39,Sheet1!$J$10:$J$3962)</f>
        <v>0</v>
      </c>
      <c r="AA39" s="26">
        <f t="shared" si="5"/>
        <v>8741</v>
      </c>
      <c r="AB39" s="12">
        <f>SUMIF(Sheet1!$T$10:$T$3962,G39,Sheet1!$J$10:$J$3962)</f>
        <v>795</v>
      </c>
      <c r="AC39" s="12">
        <f>SUMIF(Sheet1!$T$10:$T$3962,H39,Sheet1!$J$10:$J$3962)</f>
        <v>3063</v>
      </c>
      <c r="AD39" s="12">
        <f>SUMIF(Sheet1!$T$10:$T$3962,I39,Sheet1!$J$10:$J$3962)</f>
        <v>0</v>
      </c>
      <c r="AE39" s="12">
        <f>SUMIF(Sheet1!$T$10:$T$3962,J39,Sheet1!$J$10:$J$3962)</f>
        <v>0</v>
      </c>
      <c r="AF39" s="12">
        <f>SUMIF(Sheet1!$T$10:$T$3962,K39,Sheet1!$J$10:$J$3962)</f>
        <v>0</v>
      </c>
      <c r="AG39" s="26">
        <f t="shared" si="6"/>
        <v>3858</v>
      </c>
      <c r="AH39" s="12">
        <f>SUMIF(Sheet1!$T$10:$T$3962,M39,Sheet1!$J$10:$J$3962)</f>
        <v>0</v>
      </c>
      <c r="AI39" s="12">
        <f>SUMIF(Sheet1!$T$10:$T$3962,N39,Sheet1!$J$10:$J$3962)</f>
        <v>52125</v>
      </c>
      <c r="AJ39" s="12">
        <f>SUMIF(Sheet1!$T$10:$T$3962,O39,Sheet1!$J$10:$J$3962)</f>
        <v>0</v>
      </c>
      <c r="AK39" s="26">
        <f t="shared" si="7"/>
        <v>52125</v>
      </c>
      <c r="AL39" s="12">
        <f>SUMIF(Sheet1!$T$10:$T$3962,Q39,Sheet1!$J$10:$J$3962)</f>
        <v>22963</v>
      </c>
      <c r="AM39" s="12">
        <f>SUMIF(Sheet1!$T$10:$T$3962,R39,Sheet1!$J$10:$J$3962)</f>
        <v>4290</v>
      </c>
      <c r="AN39" s="12">
        <f>SUMIF(Sheet1!$T$10:$T$3962,S39,Sheet1!$J$10:$J$3962)</f>
        <v>0</v>
      </c>
      <c r="AO39" s="12">
        <f>SUMIF(Sheet1!$T$10:$T$3962,T39,Sheet1!$J$10:$J$3962)</f>
        <v>0</v>
      </c>
      <c r="AP39" s="12">
        <f>SUMIF(Sheet1!$T$10:$T$3962,U39,Sheet1!$J$10:$J$3962)</f>
        <v>0</v>
      </c>
      <c r="AQ39" s="26">
        <f t="shared" si="8"/>
        <v>27253</v>
      </c>
      <c r="AR39" s="26">
        <f t="shared" si="9"/>
        <v>91977</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159279</v>
      </c>
      <c r="Y40" s="12">
        <f>SUMIF(Sheet1!$T$10:$T$3962,D40,Sheet1!$J$10:$J$3962)</f>
        <v>14494</v>
      </c>
      <c r="Z40" s="12">
        <f>SUMIF(Sheet1!$T$10:$T$3962,E40,Sheet1!$J$10:$J$3962)</f>
        <v>0</v>
      </c>
      <c r="AA40" s="26">
        <f t="shared" si="5"/>
        <v>173773</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5545</v>
      </c>
      <c r="AJ40" s="12">
        <f>SUMIF(Sheet1!$T$10:$T$3962,O40,Sheet1!$J$10:$J$3962)</f>
        <v>0</v>
      </c>
      <c r="AK40" s="26">
        <f t="shared" si="7"/>
        <v>5545</v>
      </c>
      <c r="AL40" s="12">
        <f>SUMIF(Sheet1!$T$10:$T$3962,Q40,Sheet1!$J$10:$J$3962)</f>
        <v>17438</v>
      </c>
      <c r="AM40" s="12">
        <f>SUMIF(Sheet1!$T$10:$T$3962,R40,Sheet1!$J$10:$J$3962)</f>
        <v>0</v>
      </c>
      <c r="AN40" s="12">
        <f>SUMIF(Sheet1!$T$10:$T$3962,S40,Sheet1!$J$10:$J$3962)</f>
        <v>5650</v>
      </c>
      <c r="AO40" s="12">
        <f>SUMIF(Sheet1!$T$10:$T$3962,T40,Sheet1!$J$10:$J$3962)</f>
        <v>1252</v>
      </c>
      <c r="AP40" s="12">
        <f>SUMIF(Sheet1!$T$10:$T$3962,U40,Sheet1!$J$10:$J$3962)</f>
        <v>0</v>
      </c>
      <c r="AQ40" s="26">
        <f t="shared" si="8"/>
        <v>24340</v>
      </c>
      <c r="AR40" s="26">
        <f t="shared" si="9"/>
        <v>203658</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271834</v>
      </c>
      <c r="Y41" s="12">
        <f>SUMIF(Sheet1!$T$10:$T$3962,D41,Sheet1!$J$10:$J$3962)</f>
        <v>0</v>
      </c>
      <c r="Z41" s="12">
        <f>SUMIF(Sheet1!$T$10:$T$3962,E41,Sheet1!$J$10:$J$3962)</f>
        <v>0</v>
      </c>
      <c r="AA41" s="26">
        <f t="shared" si="5"/>
        <v>271834</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271834</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260656</v>
      </c>
      <c r="Y42" s="12">
        <f>SUMIF(Sheet1!$T$10:$T$3962,D42,Sheet1!$J$10:$J$3962)</f>
        <v>191527</v>
      </c>
      <c r="Z42" s="12">
        <f>SUMIF(Sheet1!$T$10:$T$3962,E42,Sheet1!$J$10:$J$3962)</f>
        <v>8947</v>
      </c>
      <c r="AA42" s="26">
        <f t="shared" si="5"/>
        <v>461130</v>
      </c>
      <c r="AB42" s="12">
        <f>SUMIF(Sheet1!$T$10:$T$3962,G42,Sheet1!$J$10:$J$3962)</f>
        <v>20843</v>
      </c>
      <c r="AC42" s="12">
        <f>SUMIF(Sheet1!$T$10:$T$3962,H42,Sheet1!$J$10:$J$3962)</f>
        <v>10015</v>
      </c>
      <c r="AD42" s="12">
        <f>SUMIF(Sheet1!$T$10:$T$3962,I42,Sheet1!$J$10:$J$3962)</f>
        <v>2020</v>
      </c>
      <c r="AE42" s="12">
        <f>SUMIF(Sheet1!$T$10:$T$3962,J42,Sheet1!$J$10:$J$3962)</f>
        <v>0</v>
      </c>
      <c r="AF42" s="12">
        <f>SUMIF(Sheet1!$T$10:$T$3962,K42,Sheet1!$J$10:$J$3962)</f>
        <v>2809</v>
      </c>
      <c r="AG42" s="26">
        <f t="shared" si="6"/>
        <v>35687</v>
      </c>
      <c r="AH42" s="12">
        <f>SUMIF(Sheet1!$T$10:$T$3962,M42,Sheet1!$J$10:$J$3962)</f>
        <v>0</v>
      </c>
      <c r="AI42" s="12">
        <f>SUMIF(Sheet1!$T$10:$T$3962,N42,Sheet1!$J$10:$J$3962)</f>
        <v>105084</v>
      </c>
      <c r="AJ42" s="12">
        <f>SUMIF(Sheet1!$T$10:$T$3962,O42,Sheet1!$J$10:$J$3962)</f>
        <v>0</v>
      </c>
      <c r="AK42" s="26">
        <f t="shared" si="7"/>
        <v>105084</v>
      </c>
      <c r="AL42" s="12">
        <f>SUMIF(Sheet1!$T$10:$T$3962,Q42,Sheet1!$J$10:$J$3962)</f>
        <v>50170</v>
      </c>
      <c r="AM42" s="12">
        <f>SUMIF(Sheet1!$T$10:$T$3962,R42,Sheet1!$J$10:$J$3962)</f>
        <v>55472</v>
      </c>
      <c r="AN42" s="12">
        <f>SUMIF(Sheet1!$T$10:$T$3962,S42,Sheet1!$J$10:$J$3962)</f>
        <v>69934</v>
      </c>
      <c r="AO42" s="12">
        <f>SUMIF(Sheet1!$T$10:$T$3962,T42,Sheet1!$J$10:$J$3962)</f>
        <v>20285</v>
      </c>
      <c r="AP42" s="12">
        <f>SUMIF(Sheet1!$T$10:$T$3962,U42,Sheet1!$J$10:$J$3962)</f>
        <v>0</v>
      </c>
      <c r="AQ42" s="26">
        <f t="shared" si="8"/>
        <v>195861</v>
      </c>
      <c r="AR42" s="26">
        <f t="shared" si="9"/>
        <v>797762</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1364959</v>
      </c>
      <c r="Y45" s="12">
        <f>SUMIF(Sheet1!$T$10:$T$3962,D45,Sheet1!$J$10:$J$3962)</f>
        <v>472766</v>
      </c>
      <c r="Z45" s="12">
        <f>SUMIF(Sheet1!$T$10:$T$3962,E45,Sheet1!$J$10:$J$3962)</f>
        <v>352266</v>
      </c>
      <c r="AA45" s="26">
        <f t="shared" si="5"/>
        <v>2189991</v>
      </c>
      <c r="AB45" s="12">
        <f>SUMIF(Sheet1!$T$10:$T$3962,G45,Sheet1!$J$10:$J$3962)</f>
        <v>34717</v>
      </c>
      <c r="AC45" s="12">
        <f>SUMIF(Sheet1!$T$10:$T$3962,H45,Sheet1!$J$10:$J$3962)</f>
        <v>24097</v>
      </c>
      <c r="AD45" s="12">
        <f>SUMIF(Sheet1!$T$10:$T$3962,I45,Sheet1!$J$10:$J$3962)</f>
        <v>2020</v>
      </c>
      <c r="AE45" s="12">
        <f>SUMIF(Sheet1!$T$10:$T$3962,J45,Sheet1!$J$10:$J$3962)</f>
        <v>0</v>
      </c>
      <c r="AF45" s="12">
        <f>SUMIF(Sheet1!$T$10:$T$3962,K45,Sheet1!$J$10:$J$3962)</f>
        <v>2809</v>
      </c>
      <c r="AG45" s="26">
        <f t="shared" si="6"/>
        <v>63643</v>
      </c>
      <c r="AH45" s="12">
        <f>SUMIF(Sheet1!$T$10:$T$3962,M45,Sheet1!$J$10:$J$3962)</f>
        <v>0</v>
      </c>
      <c r="AI45" s="12">
        <f>SUMIF(Sheet1!$T$10:$T$3962,N45,Sheet1!$J$10:$J$3962)</f>
        <v>282968</v>
      </c>
      <c r="AJ45" s="12">
        <f>SUMIF(Sheet1!$T$10:$T$3962,O45,Sheet1!$J$10:$J$3962)</f>
        <v>0</v>
      </c>
      <c r="AK45" s="26">
        <f t="shared" si="7"/>
        <v>282968</v>
      </c>
      <c r="AL45" s="12">
        <f>SUMIF(Sheet1!$T$10:$T$3962,Q45,Sheet1!$J$10:$J$3962)</f>
        <v>1431252</v>
      </c>
      <c r="AM45" s="12">
        <f>SUMIF(Sheet1!$T$10:$T$3962,R45,Sheet1!$J$10:$J$3962)</f>
        <v>133879</v>
      </c>
      <c r="AN45" s="12">
        <f>SUMIF(Sheet1!$T$10:$T$3962,S45,Sheet1!$J$10:$J$3962)</f>
        <v>367473</v>
      </c>
      <c r="AO45" s="12">
        <f>SUMIF(Sheet1!$T$10:$T$3962,T45,Sheet1!$J$10:$J$3962)</f>
        <v>52934</v>
      </c>
      <c r="AP45" s="12">
        <f>SUMIF(Sheet1!$T$10:$T$3962,U45,Sheet1!$J$10:$J$3962)</f>
        <v>0</v>
      </c>
      <c r="AQ45" s="26">
        <f t="shared" si="8"/>
        <v>1985538</v>
      </c>
      <c r="AR45" s="26">
        <f t="shared" si="9"/>
        <v>4522140</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1364959</v>
      </c>
      <c r="Y51" s="12">
        <f>SUMIF(Sheet1!$T$10:$T$3962,D51,Sheet1!$J$10:$J$3962)</f>
        <v>472766</v>
      </c>
      <c r="Z51" s="12">
        <f>SUMIF(Sheet1!$T$10:$T$3962,E51,Sheet1!$J$10:$J$3962)</f>
        <v>352266</v>
      </c>
      <c r="AA51" s="26">
        <f>SUM(X51:Z51)</f>
        <v>2189991</v>
      </c>
      <c r="AB51" s="12">
        <f>SUMIF(Sheet1!$T$10:$T$3962,G51,Sheet1!$J$10:$J$3962)</f>
        <v>34717</v>
      </c>
      <c r="AC51" s="12">
        <f>SUMIF(Sheet1!$T$10:$T$3962,H51,Sheet1!$J$10:$J$3962)</f>
        <v>24097</v>
      </c>
      <c r="AD51" s="12">
        <f>SUMIF(Sheet1!$T$10:$T$3962,I51,Sheet1!$J$10:$J$3962)</f>
        <v>2020</v>
      </c>
      <c r="AE51" s="12">
        <f>SUMIF(Sheet1!$T$10:$T$3962,J51,Sheet1!$J$10:$J$3962)</f>
        <v>0</v>
      </c>
      <c r="AF51" s="12">
        <f>SUMIF(Sheet1!$T$10:$T$3962,K51,Sheet1!$J$10:$J$3962)</f>
        <v>2809</v>
      </c>
      <c r="AG51" s="26">
        <f>SUM(AB51:AF51)</f>
        <v>63643</v>
      </c>
      <c r="AH51" s="12">
        <f>SUMIF(Sheet1!$T$10:$T$3962,M51,Sheet1!$J$10:$J$3962)</f>
        <v>0</v>
      </c>
      <c r="AI51" s="12">
        <f>SUMIF(Sheet1!$T$10:$T$3962,N51,Sheet1!$J$10:$J$3962)</f>
        <v>282968</v>
      </c>
      <c r="AJ51" s="12">
        <f>SUMIF(Sheet1!$T$10:$T$3962,O51,Sheet1!$J$10:$J$3962)</f>
        <v>0</v>
      </c>
      <c r="AK51" s="26">
        <f>SUM(AH51:AJ51)</f>
        <v>282968</v>
      </c>
      <c r="AL51" s="12">
        <f>SUMIF(Sheet1!$T$10:$T$3962,Q51,Sheet1!$J$10:$J$3962)</f>
        <v>1431252</v>
      </c>
      <c r="AM51" s="12">
        <f>SUMIF(Sheet1!$T$10:$T$3962,R51,Sheet1!$J$10:$J$3962)</f>
        <v>133879</v>
      </c>
      <c r="AN51" s="12">
        <f>SUMIF(Sheet1!$T$10:$T$3962,S51,Sheet1!$J$10:$J$3962)</f>
        <v>367473</v>
      </c>
      <c r="AO51" s="12">
        <f>SUMIF(Sheet1!$T$10:$T$3962,T51,Sheet1!$J$10:$J$3962)</f>
        <v>52934</v>
      </c>
      <c r="AP51" s="12">
        <f>SUMIF(Sheet1!$T$10:$T$3962,U51,Sheet1!$J$10:$J$3962)</f>
        <v>0</v>
      </c>
      <c r="AQ51" s="26">
        <f>SUM(AL51:AP51)</f>
        <v>1985538</v>
      </c>
      <c r="AR51" s="26">
        <f>+AQ51+AK51+AG51+AA51</f>
        <v>4522140</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-600513</v>
      </c>
      <c r="Y53" s="12">
        <f>SUMIF(Sheet1!$T$10:$T$3962,D53,Sheet1!$J$10:$J$3962)</f>
        <v>-366598</v>
      </c>
      <c r="Z53" s="12">
        <f>SUMIF(Sheet1!$T$10:$T$3962,E53,Sheet1!$J$10:$J$3962)</f>
        <v>-352266</v>
      </c>
      <c r="AA53" s="26">
        <f t="shared" ref="AA53:AA58" si="10">SUM(X53:Z53)</f>
        <v>-1319377</v>
      </c>
      <c r="AB53" s="12">
        <f>SUMIF(Sheet1!$T$10:$T$3962,G53,Sheet1!$J$10:$J$3962)</f>
        <v>-33550</v>
      </c>
      <c r="AC53" s="12">
        <f>SUMIF(Sheet1!$T$10:$T$3962,H53,Sheet1!$J$10:$J$3962)</f>
        <v>-23979</v>
      </c>
      <c r="AD53" s="12">
        <f>SUMIF(Sheet1!$T$10:$T$3962,I53,Sheet1!$J$10:$J$3962)</f>
        <v>-2020</v>
      </c>
      <c r="AE53" s="12">
        <f>SUMIF(Sheet1!$T$10:$T$3962,J53,Sheet1!$J$10:$J$3962)</f>
        <v>0</v>
      </c>
      <c r="AF53" s="12">
        <f>SUMIF(Sheet1!$T$10:$T$3962,K53,Sheet1!$J$10:$J$3962)</f>
        <v>-2809</v>
      </c>
      <c r="AG53" s="26">
        <f t="shared" ref="AG53:AG58" si="11">SUM(AB53:AF53)</f>
        <v>-62358</v>
      </c>
      <c r="AH53" s="12">
        <f>SUMIF(Sheet1!$T$10:$T$3962,M53,Sheet1!$J$10:$J$3962)</f>
        <v>0</v>
      </c>
      <c r="AI53" s="12">
        <f>SUMIF(Sheet1!$T$10:$T$3962,N53,Sheet1!$J$10:$J$3962)</f>
        <v>-282478</v>
      </c>
      <c r="AJ53" s="12">
        <f>SUMIF(Sheet1!$T$10:$T$3962,O53,Sheet1!$J$10:$J$3962)</f>
        <v>0</v>
      </c>
      <c r="AK53" s="26">
        <f t="shared" ref="AK53:AK58" si="12">SUM(AH53:AJ53)</f>
        <v>-282478</v>
      </c>
      <c r="AL53" s="12">
        <f>SUMIF(Sheet1!$T$10:$T$3962,Q53,Sheet1!$J$10:$J$3962)</f>
        <v>-542382</v>
      </c>
      <c r="AM53" s="12">
        <f>SUMIF(Sheet1!$T$10:$T$3962,R53,Sheet1!$J$10:$J$3962)</f>
        <v>282126</v>
      </c>
      <c r="AN53" s="12">
        <f>SUMIF(Sheet1!$T$10:$T$3962,S53,Sheet1!$J$10:$J$3962)</f>
        <v>-13160</v>
      </c>
      <c r="AO53" s="12">
        <f>SUMIF(Sheet1!$T$10:$T$3962,T53,Sheet1!$J$10:$J$3962)</f>
        <v>291427</v>
      </c>
      <c r="AP53" s="12">
        <f>SUMIF(Sheet1!$T$10:$T$3962,U53,Sheet1!$J$10:$J$3962)</f>
        <v>0</v>
      </c>
      <c r="AQ53" s="26">
        <f t="shared" ref="AQ53:AQ58" si="13">SUM(AL53:AP53)</f>
        <v>18011</v>
      </c>
      <c r="AR53" s="26">
        <f t="shared" ref="AR53:AR58" si="14">+AQ53+AK53+AG53+AA53</f>
        <v>-1646202</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-600513</v>
      </c>
      <c r="Y55" s="12">
        <f>SUMIF(Sheet1!$T$10:$T$3962,D55,Sheet1!$J$10:$J$3962)</f>
        <v>-366598</v>
      </c>
      <c r="Z55" s="12">
        <f>SUMIF(Sheet1!$T$10:$T$3962,E55,Sheet1!$J$10:$J$3962)</f>
        <v>-352266</v>
      </c>
      <c r="AA55" s="26">
        <f t="shared" si="10"/>
        <v>-1319377</v>
      </c>
      <c r="AB55" s="12">
        <f>SUMIF(Sheet1!$T$10:$T$3962,G55,Sheet1!$J$10:$J$3962)</f>
        <v>-33550</v>
      </c>
      <c r="AC55" s="12">
        <f>SUMIF(Sheet1!$T$10:$T$3962,H55,Sheet1!$J$10:$J$3962)</f>
        <v>-23979</v>
      </c>
      <c r="AD55" s="12">
        <f>SUMIF(Sheet1!$T$10:$T$3962,I55,Sheet1!$J$10:$J$3962)</f>
        <v>-2020</v>
      </c>
      <c r="AE55" s="12">
        <f>SUMIF(Sheet1!$T$10:$T$3962,J55,Sheet1!$J$10:$J$3962)</f>
        <v>0</v>
      </c>
      <c r="AF55" s="12">
        <f>SUMIF(Sheet1!$T$10:$T$3962,K55,Sheet1!$J$10:$J$3962)</f>
        <v>-2809</v>
      </c>
      <c r="AG55" s="26">
        <f t="shared" si="11"/>
        <v>-62358</v>
      </c>
      <c r="AH55" s="12">
        <f>SUMIF(Sheet1!$T$10:$T$3962,M55,Sheet1!$J$10:$J$3962)</f>
        <v>0</v>
      </c>
      <c r="AI55" s="12">
        <f>SUMIF(Sheet1!$T$10:$T$3962,N55,Sheet1!$J$10:$J$3962)</f>
        <v>-282478</v>
      </c>
      <c r="AJ55" s="12">
        <f>SUMIF(Sheet1!$T$10:$T$3962,O55,Sheet1!$J$10:$J$3962)</f>
        <v>0</v>
      </c>
      <c r="AK55" s="26">
        <f t="shared" si="12"/>
        <v>-282478</v>
      </c>
      <c r="AL55" s="12">
        <f>SUMIF(Sheet1!$T$10:$T$3962,Q55,Sheet1!$J$10:$J$3962)</f>
        <v>-542382</v>
      </c>
      <c r="AM55" s="12">
        <f>SUMIF(Sheet1!$T$10:$T$3962,R55,Sheet1!$J$10:$J$3962)</f>
        <v>282126</v>
      </c>
      <c r="AN55" s="12">
        <f>SUMIF(Sheet1!$T$10:$T$3962,S55,Sheet1!$J$10:$J$3962)</f>
        <v>-13160</v>
      </c>
      <c r="AO55" s="12">
        <f>SUMIF(Sheet1!$T$10:$T$3962,T55,Sheet1!$J$10:$J$3962)</f>
        <v>291427</v>
      </c>
      <c r="AP55" s="12">
        <f>SUMIF(Sheet1!$T$10:$T$3962,U55,Sheet1!$J$10:$J$3962)</f>
        <v>0</v>
      </c>
      <c r="AQ55" s="26">
        <f t="shared" si="13"/>
        <v>18011</v>
      </c>
      <c r="AR55" s="26">
        <f t="shared" si="14"/>
        <v>-1646202</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-600513</v>
      </c>
      <c r="Y58" s="12">
        <f>SUMIF(Sheet1!$T$10:$T$3962,D58,Sheet1!$J$10:$J$3962)</f>
        <v>-366598</v>
      </c>
      <c r="Z58" s="12">
        <f>SUMIF(Sheet1!$T$10:$T$3962,E58,Sheet1!$J$10:$J$3962)</f>
        <v>-352266</v>
      </c>
      <c r="AA58" s="26">
        <f t="shared" si="10"/>
        <v>-1319377</v>
      </c>
      <c r="AB58" s="12">
        <f>SUMIF(Sheet1!$T$10:$T$3962,G58,Sheet1!$J$10:$J$3962)</f>
        <v>-33550</v>
      </c>
      <c r="AC58" s="12">
        <f>SUMIF(Sheet1!$T$10:$T$3962,H58,Sheet1!$J$10:$J$3962)</f>
        <v>-23979</v>
      </c>
      <c r="AD58" s="12">
        <f>SUMIF(Sheet1!$T$10:$T$3962,I58,Sheet1!$J$10:$J$3962)</f>
        <v>-2020</v>
      </c>
      <c r="AE58" s="12">
        <f>SUMIF(Sheet1!$T$10:$T$3962,J58,Sheet1!$J$10:$J$3962)</f>
        <v>0</v>
      </c>
      <c r="AF58" s="12">
        <f>SUMIF(Sheet1!$T$10:$T$3962,K58,Sheet1!$J$10:$J$3962)</f>
        <v>-2809</v>
      </c>
      <c r="AG58" s="26">
        <f t="shared" si="11"/>
        <v>-62358</v>
      </c>
      <c r="AH58" s="12">
        <f>SUMIF(Sheet1!$T$10:$T$3962,M58,Sheet1!$J$10:$J$3962)</f>
        <v>0</v>
      </c>
      <c r="AI58" s="12">
        <f>SUMIF(Sheet1!$T$10:$T$3962,N58,Sheet1!$J$10:$J$3962)</f>
        <v>-282478</v>
      </c>
      <c r="AJ58" s="12">
        <f>SUMIF(Sheet1!$T$10:$T$3962,O58,Sheet1!$J$10:$J$3962)</f>
        <v>0</v>
      </c>
      <c r="AK58" s="26">
        <f t="shared" si="12"/>
        <v>-282478</v>
      </c>
      <c r="AL58" s="12">
        <f>SUMIF(Sheet1!$T$10:$T$3962,Q58,Sheet1!$J$10:$J$3962)</f>
        <v>-542382</v>
      </c>
      <c r="AM58" s="12">
        <f>SUMIF(Sheet1!$T$10:$T$3962,R58,Sheet1!$J$10:$J$3962)</f>
        <v>282126</v>
      </c>
      <c r="AN58" s="12">
        <f>SUMIF(Sheet1!$T$10:$T$3962,S58,Sheet1!$J$10:$J$3962)</f>
        <v>-13160</v>
      </c>
      <c r="AO58" s="12">
        <f>SUMIF(Sheet1!$T$10:$T$3962,T58,Sheet1!$J$10:$J$3962)</f>
        <v>291427</v>
      </c>
      <c r="AP58" s="12">
        <f>SUMIF(Sheet1!$T$10:$T$3962,U58,Sheet1!$J$10:$J$3962)</f>
        <v>0</v>
      </c>
      <c r="AQ58" s="26">
        <f t="shared" si="13"/>
        <v>18011</v>
      </c>
      <c r="AR58" s="26">
        <f t="shared" si="14"/>
        <v>-1646202</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-600513</v>
      </c>
      <c r="Y69" s="12">
        <f>SUMIF(Sheet1!$T$10:$T$3962,D69,Sheet1!$J$10:$J$3962)</f>
        <v>-366598</v>
      </c>
      <c r="Z69" s="12">
        <f>SUMIF(Sheet1!$T$10:$T$3962,E69,Sheet1!$J$10:$J$3962)</f>
        <v>-352266</v>
      </c>
      <c r="AA69" s="26">
        <f t="shared" si="15"/>
        <v>-1319377</v>
      </c>
      <c r="AB69" s="12">
        <f>SUMIF(Sheet1!$T$10:$T$3962,G69,Sheet1!$J$10:$J$3962)</f>
        <v>-33550</v>
      </c>
      <c r="AC69" s="12">
        <f>SUMIF(Sheet1!$T$10:$T$3962,H69,Sheet1!$J$10:$J$3962)</f>
        <v>-23979</v>
      </c>
      <c r="AD69" s="12">
        <f>SUMIF(Sheet1!$T$10:$T$3962,I69,Sheet1!$J$10:$J$3962)</f>
        <v>-2020</v>
      </c>
      <c r="AE69" s="12">
        <f>SUMIF(Sheet1!$T$10:$T$3962,J69,Sheet1!$J$10:$J$3962)</f>
        <v>0</v>
      </c>
      <c r="AF69" s="12">
        <f>SUMIF(Sheet1!$T$10:$T$3962,K69,Sheet1!$J$10:$J$3962)</f>
        <v>-2809</v>
      </c>
      <c r="AG69" s="26">
        <f t="shared" si="16"/>
        <v>-62358</v>
      </c>
      <c r="AH69" s="12">
        <f>SUMIF(Sheet1!$T$10:$T$3962,M69,Sheet1!$J$10:$J$3962)</f>
        <v>0</v>
      </c>
      <c r="AI69" s="12">
        <f>SUMIF(Sheet1!$T$10:$T$3962,N69,Sheet1!$J$10:$J$3962)</f>
        <v>-282478</v>
      </c>
      <c r="AJ69" s="12">
        <f>SUMIF(Sheet1!$T$10:$T$3962,O69,Sheet1!$J$10:$J$3962)</f>
        <v>0</v>
      </c>
      <c r="AK69" s="26">
        <f t="shared" si="17"/>
        <v>-282478</v>
      </c>
      <c r="AL69" s="12">
        <f>SUMIF(Sheet1!$T$10:$T$3962,Q69,Sheet1!$J$10:$J$3962)</f>
        <v>-542382</v>
      </c>
      <c r="AM69" s="12">
        <f>SUMIF(Sheet1!$T$10:$T$3962,R69,Sheet1!$J$10:$J$3962)</f>
        <v>282126</v>
      </c>
      <c r="AN69" s="12">
        <f>SUMIF(Sheet1!$T$10:$T$3962,S69,Sheet1!$J$10:$J$3962)</f>
        <v>-13160</v>
      </c>
      <c r="AO69" s="12">
        <f>SUMIF(Sheet1!$T$10:$T$3962,T69,Sheet1!$J$10:$J$3962)</f>
        <v>291427</v>
      </c>
      <c r="AP69" s="12">
        <f>SUMIF(Sheet1!$T$10:$T$3962,U69,Sheet1!$J$10:$J$3962)</f>
        <v>0</v>
      </c>
      <c r="AQ69" s="26">
        <f t="shared" si="18"/>
        <v>18011</v>
      </c>
      <c r="AR69" s="26">
        <f t="shared" si="19"/>
        <v>-1646202</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3.xml><?xml version="1.0" encoding="utf-8"?>
<ds:datastoreItem xmlns:ds="http://schemas.openxmlformats.org/officeDocument/2006/customXml" ds:itemID="{2DAC2871-85C4-4540-9830-C531747D50BD}">
  <ds:schemaRefs>
    <ds:schemaRef ds:uri="http://schemas.microsoft.com/office/2006/documentManagement/types"/>
    <ds:schemaRef ds:uri="http://purl.org/dc/elements/1.1/"/>
    <ds:schemaRef ds:uri="http://schemas.openxmlformats.org/package/2006/metadata/core-properties"/>
    <ds:schemaRef ds:uri="http://purl.org/dc/dcmitype/"/>
    <ds:schemaRef ds:uri="http://purl.org/dc/terms/"/>
    <ds:schemaRef ds:uri="http://schemas.microsoft.com/office/2006/metadata/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Rekeninge</cp:lastModifiedBy>
  <cp:lastPrinted>2015-01-13T16:30:12Z</cp:lastPrinted>
  <dcterms:created xsi:type="dcterms:W3CDTF">2009-08-12T11:33:52Z</dcterms:created>
  <dcterms:modified xsi:type="dcterms:W3CDTF">2018-09-07T14:05:19Z</dcterms:modified>
</cp:coreProperties>
</file>